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7E17F6DD-0CBB-430B-BC95-C7B293CB4F87}" xr6:coauthVersionLast="47" xr6:coauthVersionMax="47" xr10:uidLastSave="{00000000-0000-0000-0000-000000000000}"/>
  <bookViews>
    <workbookView xWindow="-110" yWindow="-110" windowWidth="19420" windowHeight="11620" firstSheet="1" activeTab="1" xr2:uid="{00000000-000D-0000-FFFF-FFFF00000000}"/>
  </bookViews>
  <sheets>
    <sheet name="About, Definitions &amp; Caveats" sheetId="15" r:id="rId1"/>
    <sheet name="Funding Totals" sheetId="14" r:id="rId2"/>
    <sheet name="Commonwealth Funding" sheetId="13" r:id="rId3"/>
    <sheet name="State &amp; Territory Funding" sheetId="11" r:id="rId4"/>
  </sheets>
  <definedNames>
    <definedName name="_xlnm._FilterDatabase" localSheetId="2" hidden="1">'Commonwealth Funding'!$A$2:$F$46</definedName>
    <definedName name="_xlnm._FilterDatabase" localSheetId="3" hidden="1">'State &amp; Territory Funding'!$A$3:$F$106</definedName>
    <definedName name="_xlnm.Print_Area" localSheetId="2">'Commonwealth Funding'!$A$1:$B$45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4" l="1"/>
  <c r="B14" i="14"/>
  <c r="D83" i="11"/>
  <c r="C83" i="11"/>
  <c r="D28" i="11"/>
  <c r="C28" i="11"/>
  <c r="C6" i="11"/>
  <c r="D6" i="11"/>
  <c r="C8" i="11"/>
  <c r="D8" i="11"/>
  <c r="C58" i="13"/>
  <c r="C59" i="13" s="1"/>
  <c r="B27" i="13"/>
  <c r="B58" i="13" s="1"/>
  <c r="B59" i="13" s="1"/>
  <c r="D104" i="11" l="1"/>
  <c r="E116" i="11" s="1"/>
  <c r="C104" i="11"/>
  <c r="D116" i="11" s="1"/>
  <c r="E115" i="11"/>
  <c r="D66" i="11"/>
  <c r="E114" i="11" s="1"/>
  <c r="C66" i="11"/>
  <c r="D114" i="11" s="1"/>
  <c r="D59" i="11"/>
  <c r="E113" i="11" s="1"/>
  <c r="D45" i="11"/>
  <c r="E112" i="11" s="1"/>
  <c r="E111" i="11"/>
  <c r="D111" i="11"/>
  <c r="D109" i="11" l="1"/>
  <c r="E109" i="11"/>
  <c r="C28" i="14"/>
  <c r="B28" i="14"/>
  <c r="C76" i="11" l="1"/>
  <c r="D115" i="11" s="1"/>
  <c r="B21" i="14"/>
  <c r="C21" i="14"/>
  <c r="C20" i="11"/>
  <c r="D20" i="11"/>
  <c r="B23" i="14"/>
  <c r="C23" i="14"/>
  <c r="C29" i="11"/>
  <c r="C45" i="11" s="1"/>
  <c r="D112" i="11" s="1"/>
  <c r="C24" i="14"/>
  <c r="C25" i="14"/>
  <c r="C49" i="11"/>
  <c r="C59" i="11" s="1"/>
  <c r="D113" i="11" s="1"/>
  <c r="B26" i="14"/>
  <c r="C26" i="14"/>
  <c r="C27" i="14"/>
  <c r="E110" i="11" l="1"/>
  <c r="D105" i="11"/>
  <c r="D106" i="11" s="1"/>
  <c r="D110" i="11"/>
  <c r="B22" i="14" s="1"/>
  <c r="C105" i="11"/>
  <c r="C106" i="11" s="1"/>
  <c r="C5" i="14"/>
  <c r="B5" i="14"/>
  <c r="B25" i="14"/>
  <c r="B27" i="14"/>
  <c r="C15" i="14" l="1"/>
  <c r="B15" i="14"/>
  <c r="C22" i="14"/>
  <c r="C29" i="14" s="1"/>
  <c r="C6" i="14" s="1"/>
  <c r="C7" i="14" s="1"/>
  <c r="C8" i="14" s="1"/>
  <c r="E117" i="11"/>
  <c r="D117" i="11"/>
  <c r="B24" i="14"/>
  <c r="B29" i="14" s="1"/>
  <c r="B6" i="14" s="1"/>
  <c r="B7" i="14" s="1"/>
  <c r="B8" i="14" s="1"/>
  <c r="C30" i="14" l="1"/>
  <c r="C16" i="14"/>
  <c r="C9" i="14"/>
  <c r="B30" i="14"/>
  <c r="C31" i="14" l="1"/>
</calcChain>
</file>

<file path=xl/sharedStrings.xml><?xml version="1.0" encoding="utf-8"?>
<sst xmlns="http://schemas.openxmlformats.org/spreadsheetml/2006/main" count="553" uniqueCount="385">
  <si>
    <t xml:space="preserve">https://www.nera.org.au/regional-hydrogen-technology-clusters </t>
  </si>
  <si>
    <t xml:space="preserve">Last updated: </t>
  </si>
  <si>
    <t>Total</t>
  </si>
  <si>
    <t xml:space="preserve">https://www.dfat.gov.au/people-to-people/foundations-councils-institutes/coalar/grants/previous-council-australia-latin-america-relations-grants/coalar-2020-21-special-grant-round-outcomes#hydrogen </t>
  </si>
  <si>
    <t>May 2021</t>
  </si>
  <si>
    <t>2019</t>
  </si>
  <si>
    <t xml:space="preserve">https://www.cqu.edu.au/cquninews/stories/general-category/2021-general/cquniversity-research-set-to-drive-regional-hydrogen-industry </t>
  </si>
  <si>
    <t>2021</t>
  </si>
  <si>
    <t>https://www.bridgetmckenzie.com.au/media-releases/boost-for-ballarat-through-new-research-funding/</t>
  </si>
  <si>
    <t>2022-23 October Budget</t>
  </si>
  <si>
    <t>September 2020</t>
  </si>
  <si>
    <t xml:space="preserve">https://www.minister.industry.gov.au/ministers/porter/media-releases/building-australias-hydrogen-industry-through-research-collaborations </t>
  </si>
  <si>
    <t>2021-22 Budget</t>
  </si>
  <si>
    <t>July 2021</t>
  </si>
  <si>
    <t>April 2022</t>
  </si>
  <si>
    <t xml:space="preserve">https://www.minister.industry.gov.au/ministers/porter/media-releases/csiro-mission-accelerate-australias-hydrogen-industry </t>
  </si>
  <si>
    <t xml:space="preserve">https://business.gov.au/grants-and-programs/modern-manufacturing-initiative-manufacturing-translation/grant-recipients </t>
  </si>
  <si>
    <t>December 2021</t>
  </si>
  <si>
    <t>June 2021</t>
  </si>
  <si>
    <t>November 2017</t>
  </si>
  <si>
    <t xml:space="preserve">https://www.minister.industry.gov.au/ministers/taylor/media-releases/hydrogen-industry-marks-milestone-first-shipment-liquid-hydrogen-japan </t>
  </si>
  <si>
    <t>January 2022</t>
  </si>
  <si>
    <t xml:space="preserve">https://minister.dcceew.gov.au/bowen/media-releases/joint-media-release-delivering-australias-climate-and-energy-transformation </t>
  </si>
  <si>
    <t xml:space="preserve">https://arena.gov.au/news/boosting-research-into-exporting-renewable-hydrogen/ </t>
  </si>
  <si>
    <t>September 2018</t>
  </si>
  <si>
    <t xml:space="preserve">https://www.minister.industry.gov.au/ministers/taylor/media-releases/investing-reliable-affordable-energy-and-reducing-emissions-secure-australias-recovery </t>
  </si>
  <si>
    <t>https://www.minister.industry.gov.au/ministers/husic/media-releases/examination-modern-manufacturing-initiative-grants-concludes</t>
  </si>
  <si>
    <t>https://www.minister.industry.gov.au/ministers/taylor/media-releases/hydrogen-industry-marks-milestone-first-shipment-liquid-hydrogen-japan</t>
  </si>
  <si>
    <t xml:space="preserve">https://www.cefc.com.au/media/media-release/cefc-welcomes-launch-of-new-300-million-advancing-hydrogen-fund/ </t>
  </si>
  <si>
    <t>May 2020</t>
  </si>
  <si>
    <t>https://minister.dcceew.gov.au/bowen/media-releases/joint-media-release-delivering-australias-climate-and-energy-transformation</t>
  </si>
  <si>
    <t>https://minister.infrastructure.gov.au/c-king/media-release/honouring-our-commitments-regional-australia</t>
  </si>
  <si>
    <t>https://minister.infrastructure.gov.au/c-king/media-release/25-billion-infrastructure-boost-northern-territory</t>
  </si>
  <si>
    <t>Hydrogen program/project</t>
  </si>
  <si>
    <r>
      <rPr>
        <b/>
        <sz val="11"/>
        <rFont val="Calibri"/>
        <family val="2"/>
        <scheme val="minor"/>
      </rPr>
      <t>Understanding Hydrogen Dairy Industry Opportunities in Australia and Uruguay:</t>
    </r>
    <r>
      <rPr>
        <sz val="11"/>
        <rFont val="Calibri"/>
        <family val="2"/>
        <scheme val="minor"/>
      </rPr>
      <t xml:space="preserve"> grant awarded to Deakin University, Victoria to scope, connect, and communicate the hydrogen opportunities for dairy industries in Australia and Uruguay. </t>
    </r>
    <r>
      <rPr>
        <i/>
        <sz val="11"/>
        <rFont val="Calibri"/>
        <family val="2"/>
        <scheme val="minor"/>
      </rPr>
      <t>Funding: part of the Commonwealth Government's Council on Australia Latin America Relations (COALAR) 2020-21 Special Grant Round outcomes.</t>
    </r>
  </si>
  <si>
    <r>
      <rPr>
        <b/>
        <sz val="11"/>
        <rFont val="Calibri"/>
        <family val="2"/>
        <scheme val="minor"/>
      </rPr>
      <t>NERA Hydrogen Technology Clusters Australia (H2TCA):</t>
    </r>
    <r>
      <rPr>
        <sz val="11"/>
        <rFont val="Calibri"/>
        <family val="2"/>
        <scheme val="minor"/>
      </rPr>
      <t xml:space="preserve"> H2TCA is a network of hydrogen technology clusters that spans across Australia to enable the vital connection, collaboration and alignment of action across the country to support the emerging hydrogen industry.</t>
    </r>
  </si>
  <si>
    <t>September 2021</t>
  </si>
  <si>
    <r>
      <rPr>
        <b/>
        <sz val="11"/>
        <rFont val="Calibri"/>
        <family val="2"/>
        <scheme val="minor"/>
      </rPr>
      <t xml:space="preserve">Development of Hydrogen Applications for Regional Industries project: </t>
    </r>
    <r>
      <rPr>
        <sz val="11"/>
        <rFont val="Calibri"/>
        <family val="2"/>
        <scheme val="minor"/>
      </rPr>
      <t xml:space="preserve">grant awarded in 2021 to Central Queensland University in Gladstone, Queensland to drive the adoption of green hydrogen for export in Gladstone and regional Queensland and to develop zero emissions technologies required by industry. </t>
    </r>
    <r>
      <rPr>
        <i/>
        <sz val="11"/>
        <rFont val="Calibri"/>
        <family val="2"/>
        <scheme val="minor"/>
      </rPr>
      <t>Funding: one of six projects funded under the first round of the Regional Research Collaboration Program.</t>
    </r>
  </si>
  <si>
    <t xml:space="preserve">https://budget.gov.au/2022-23-october/content/bp2/download/bp2_02_receipt_payment.pdf </t>
  </si>
  <si>
    <t>October 2022</t>
  </si>
  <si>
    <r>
      <rPr>
        <b/>
        <sz val="11"/>
        <rFont val="Calibri"/>
        <family val="2"/>
        <scheme val="minor"/>
      </rPr>
      <t>Whaleback Energy Park Feasibility Study:</t>
    </r>
    <r>
      <rPr>
        <sz val="11"/>
        <rFont val="Calibri"/>
        <family val="2"/>
        <scheme val="minor"/>
      </rPr>
      <t xml:space="preserve"> grant awarded to Westcoast Renewable Energy for a feasibility study for their proposed Whaleback Energy Park - a green hydrogen production facility in Tasmania. </t>
    </r>
    <r>
      <rPr>
        <i/>
        <sz val="11"/>
        <rFont val="Calibri"/>
        <family val="2"/>
        <scheme val="minor"/>
      </rPr>
      <t>Funding: this funding forms part of a $113.6 million 2022-23 October Budget package supporting local industry to secure and support new jobs, and strengthen key domestic manufacturing capabilities in regional areas.</t>
    </r>
  </si>
  <si>
    <r>
      <rPr>
        <b/>
        <sz val="11"/>
        <rFont val="Calibri"/>
        <family val="2"/>
        <scheme val="minor"/>
      </rPr>
      <t xml:space="preserve">Research Centre for New Energy Transition: </t>
    </r>
    <r>
      <rPr>
        <sz val="11"/>
        <rFont val="Calibri"/>
        <family val="2"/>
        <scheme val="minor"/>
      </rPr>
      <t xml:space="preserve">grant awarded in 2021 to Federation University in Ballarat, Victoria to advance hydrogen research and explore other new forms of energy in Ballarat and regional Victoria. </t>
    </r>
    <r>
      <rPr>
        <i/>
        <sz val="11"/>
        <rFont val="Calibri"/>
        <family val="2"/>
        <scheme val="minor"/>
      </rPr>
      <t>Funding: one of six projects funded under the first round of the Regional Research Collaboration Program.</t>
    </r>
  </si>
  <si>
    <t xml:space="preserve">https://www.minister.industry.gov.au/ministers/taylor/media-releases/positioning-australia-future-hydrogen-export-powerhouse </t>
  </si>
  <si>
    <r>
      <rPr>
        <b/>
        <sz val="11"/>
        <rFont val="Calibri"/>
        <family val="2"/>
        <scheme val="minor"/>
      </rPr>
      <t xml:space="preserve">HySupply: </t>
    </r>
    <r>
      <rPr>
        <sz val="11"/>
        <rFont val="Calibri"/>
        <family val="2"/>
        <scheme val="minor"/>
      </rPr>
      <t xml:space="preserve">a joint collaboration of German and Australian Governments, industry and academia consortia to assess the green hydrogen export supply chain between Australia and Germany. </t>
    </r>
  </si>
  <si>
    <t xml:space="preserve">https://www.infrastructure.gov.au/territories-regions-cities/regional-australia/regional-recovery-partnerships  </t>
  </si>
  <si>
    <r>
      <rPr>
        <b/>
        <sz val="11"/>
        <rFont val="Calibri"/>
        <family val="2"/>
        <scheme val="minor"/>
      </rPr>
      <t xml:space="preserve">Central Queensland Renewable Hydrogen Ecosystem Development: </t>
    </r>
    <r>
      <rPr>
        <sz val="11"/>
        <rFont val="Calibri"/>
        <family val="2"/>
        <scheme val="minor"/>
      </rPr>
      <t xml:space="preserve">grant for a pilot project to establish a consortium to test both hydrogen technology and the integration of technology within supply chains, providing advice about potential pathways for renewable hydrogen. </t>
    </r>
    <r>
      <rPr>
        <i/>
        <sz val="11"/>
        <rFont val="Calibri"/>
        <family val="2"/>
        <scheme val="minor"/>
      </rPr>
      <t xml:space="preserve">Funding: awarded under the $100 million Regional Recovery Partnerships program. </t>
    </r>
  </si>
  <si>
    <r>
      <rPr>
        <b/>
        <sz val="11"/>
        <rFont val="Calibri"/>
        <family val="2"/>
        <scheme val="minor"/>
      </rPr>
      <t>Hydrogen Research Development &amp; Demonstration International Collaboration Program:</t>
    </r>
    <r>
      <rPr>
        <sz val="11"/>
        <rFont val="Calibri"/>
        <family val="2"/>
        <scheme val="minor"/>
      </rPr>
      <t xml:space="preserve"> CSIRO will deliver this research, development and demonstration (RD&amp;D) program that will work to strengthen collaboration between Australia and international hydrogen research organisations. </t>
    </r>
    <r>
      <rPr>
        <i/>
        <sz val="11"/>
        <rFont val="Calibri"/>
        <family val="2"/>
        <scheme val="minor"/>
      </rPr>
      <t>Funding: provided to CSIRO under the $565.8 million International Technology Partnerships Fund.</t>
    </r>
  </si>
  <si>
    <r>
      <t xml:space="preserve">CSIRO Hydrogen Industry Mission: </t>
    </r>
    <r>
      <rPr>
        <sz val="11"/>
        <rFont val="Calibri"/>
        <family val="2"/>
        <scheme val="minor"/>
      </rPr>
      <t>this mission focuses on leveraging CSIRO's hydrogen research capabilities in partnership with government, industry and the research community.</t>
    </r>
  </si>
  <si>
    <t>https://www.education.gov.au/strategic-university-reform-fund</t>
  </si>
  <si>
    <t>December 2019</t>
  </si>
  <si>
    <r>
      <rPr>
        <b/>
        <sz val="11"/>
        <rFont val="Calibri"/>
        <family val="2"/>
        <scheme val="minor"/>
      </rPr>
      <t xml:space="preserve">Hycel Hydrogen Technology Testing Hub: </t>
    </r>
    <r>
      <rPr>
        <sz val="11"/>
        <rFont val="Calibri"/>
        <family val="2"/>
        <scheme val="minor"/>
      </rPr>
      <t xml:space="preserve">this hub located at Deakin University, Warrnambool campus will be a regional cluster of expertise for researching, testing, optimising and scaling technologies that use hydrogen. </t>
    </r>
    <r>
      <rPr>
        <i/>
        <sz val="11"/>
        <rFont val="Calibri"/>
        <family val="2"/>
        <scheme val="minor"/>
      </rPr>
      <t>Funding: $2 million (2019); $7 million under the Strategic University Reform Fund (SURF) (July 2021).</t>
    </r>
  </si>
  <si>
    <r>
      <rPr>
        <b/>
        <sz val="11"/>
        <rFont val="Calibri"/>
        <family val="2"/>
        <scheme val="minor"/>
      </rPr>
      <t>Modern Manufacturing Initiative: Advanced Electrolysis and Thermal Storage &gt; Low-cost Green Hydrogen project:</t>
    </r>
    <r>
      <rPr>
        <sz val="11"/>
        <rFont val="Calibri"/>
        <family val="2"/>
        <scheme val="minor"/>
      </rPr>
      <t xml:space="preserve"> grant awarded under the Manufacturing Translation Stream to Toshiba International for their locally manufactured Advanced Electrolysis and Thermal Storage &gt; Low-cost Green Hydrogen project. </t>
    </r>
  </si>
  <si>
    <t xml:space="preserve">https://www.minister.industry.gov.au/ministers/taylor/media-releases/australia-partners-singapore-hydrogen-maritime-sector </t>
  </si>
  <si>
    <r>
      <rPr>
        <b/>
        <sz val="11"/>
        <rFont val="Calibri"/>
        <family val="2"/>
        <scheme val="minor"/>
      </rPr>
      <t xml:space="preserve">Australia-Singapore Maritime Partnership: </t>
    </r>
    <r>
      <rPr>
        <sz val="11"/>
        <rFont val="Calibri"/>
        <family val="2"/>
        <scheme val="minor"/>
      </rPr>
      <t xml:space="preserve">a $30 million partnership to accelerate the deployment of low emissions fuels and technologies like clean hydrogen to reduce emissions in maritime and port operations. </t>
    </r>
    <r>
      <rPr>
        <i/>
        <sz val="11"/>
        <rFont val="Calibri"/>
        <family val="2"/>
        <scheme val="minor"/>
      </rPr>
      <t>Funding: $10 million from the Australian Government ($9.4 million under the International Technology Partnerships Fund, $600,000 from CSIRO); $10 million from the Singapore Government; $10 million leveraged from industry.</t>
    </r>
  </si>
  <si>
    <t>Various dates from 2018</t>
  </si>
  <si>
    <t>https://research.csiro.au/hyresearch/hydrogen-energy-systems-future-science-platform-hse-fsp/</t>
  </si>
  <si>
    <r>
      <rPr>
        <b/>
        <sz val="11"/>
        <color rgb="FF000000"/>
        <rFont val="Calibri"/>
        <family val="2"/>
        <scheme val="minor"/>
      </rPr>
      <t xml:space="preserve">CSIRO Hydrogen Energy Systems Future Science Platform: </t>
    </r>
    <r>
      <rPr>
        <sz val="11"/>
        <color rgb="FF000000"/>
        <rFont val="Calibri"/>
        <family val="2"/>
        <scheme val="minor"/>
      </rPr>
      <t>a 'science incubator' to grow hydrogen pilot projects at low stage of maturity to the levels when successful projects could be ready for practical applications.</t>
    </r>
  </si>
  <si>
    <r>
      <rPr>
        <b/>
        <sz val="11"/>
        <rFont val="Calibri"/>
        <family val="2"/>
        <scheme val="minor"/>
      </rPr>
      <t xml:space="preserve">CarbonNet project: </t>
    </r>
    <r>
      <rPr>
        <sz val="11"/>
        <rFont val="Calibri"/>
        <family val="2"/>
        <scheme val="minor"/>
      </rPr>
      <t xml:space="preserve">this project is working towards establishing a commercial scale Carbon Capture and Storage (CCS) network in Gippsland, Victoria. </t>
    </r>
    <r>
      <rPr>
        <i/>
        <sz val="11"/>
        <rFont val="Calibri"/>
        <family val="2"/>
        <scheme val="minor"/>
      </rPr>
      <t>Funding: announced in 2022 in association with the Hydrogen Energy Supply Chain (HESC) project. $20 million contingent on additional commitments from the Victorian and Japanese Governments and the HESC business partners.</t>
    </r>
  </si>
  <si>
    <t>Feasibility study: November 2019; Capital Works: May 2021</t>
  </si>
  <si>
    <r>
      <rPr>
        <b/>
        <sz val="11"/>
        <rFont val="Calibri"/>
        <family val="2"/>
        <scheme val="minor"/>
      </rPr>
      <t>Daintree Microgrid project:</t>
    </r>
    <r>
      <rPr>
        <sz val="11"/>
        <rFont val="Calibri"/>
        <family val="2"/>
        <scheme val="minor"/>
      </rPr>
      <t xml:space="preserve"> two grants to support the deployment of a renewable energy microgrid incorporating hydrogen in the Daintree in Northern Queensland. </t>
    </r>
    <r>
      <rPr>
        <i/>
        <sz val="11"/>
        <rFont val="Calibri"/>
        <family val="2"/>
        <scheme val="minor"/>
      </rPr>
      <t>Funding: $990,150 for the feasibility study under the Regional and Remote Communities Reliability Fund (awarded in 2019); $19.3 million for the solar and hydrogen microgrid capital works (awarded in 2021).</t>
    </r>
  </si>
  <si>
    <t xml:space="preserve">https://www.dcceew.gov.au/energy/renewable/guarantee-of-origin-scheme </t>
  </si>
  <si>
    <r>
      <rPr>
        <b/>
        <sz val="11"/>
        <rFont val="Calibri"/>
        <family val="2"/>
        <scheme val="minor"/>
      </rPr>
      <t xml:space="preserve">Hydrogen Ready Gas Generation Program: </t>
    </r>
    <r>
      <rPr>
        <sz val="11"/>
        <rFont val="Calibri"/>
        <family val="2"/>
        <scheme val="minor"/>
      </rPr>
      <t>package to assist new gas generators become hydrogen ready. Includes $5 million committed to the Tallawarra B open cycle gas turbine hydrogen readiness project located in the Illawarra region of New South Wales.</t>
    </r>
  </si>
  <si>
    <r>
      <rPr>
        <b/>
        <sz val="11"/>
        <rFont val="Calibri"/>
        <family val="2"/>
        <scheme val="minor"/>
      </rPr>
      <t>Modern Manufacturing Initiative: Green Hydrogen Gigafactory Electrolyser Manufacturing Facility:</t>
    </r>
    <r>
      <rPr>
        <sz val="11"/>
        <rFont val="Calibri"/>
        <family val="2"/>
        <scheme val="minor"/>
      </rPr>
      <t xml:space="preserve"> grant awarded to Fortescue Future Industries (FFI) for their electrolyser manufacturing facility planned for Aldoga, Gladstone, Queensland.</t>
    </r>
  </si>
  <si>
    <t xml:space="preserve">https://www.arc.gov.au/ </t>
  </si>
  <si>
    <t>Rolling announcements (since 2018)</t>
  </si>
  <si>
    <t>Pilot delivery: April 2018; Feasibility Phase: January 2022</t>
  </si>
  <si>
    <r>
      <rPr>
        <b/>
        <sz val="11"/>
        <color theme="1"/>
        <rFont val="Calibri"/>
        <family val="2"/>
        <scheme val="minor"/>
      </rPr>
      <t xml:space="preserve">ARENA Advancing Renewables Program: </t>
    </r>
    <r>
      <rPr>
        <sz val="11"/>
        <color theme="1"/>
        <rFont val="Calibri"/>
        <family val="2"/>
        <scheme val="minor"/>
      </rPr>
      <t xml:space="preserve">continuously open for applications that address ARENA's investment focus areas to 1. Optimise the transition to renewable electricity; 2. Commercialise clean hydrogen; and 3. Support the transition to low emissions metals. Funding totals listed here relate to commercialising clean hydrogen projects only. </t>
    </r>
    <r>
      <rPr>
        <i/>
        <sz val="11"/>
        <color theme="1"/>
        <rFont val="Calibri"/>
        <family val="2"/>
        <scheme val="minor"/>
      </rPr>
      <t xml:space="preserve">Funding: 2018 - present. </t>
    </r>
  </si>
  <si>
    <t xml:space="preserve">https://www.dcceew.gov.au/energy/hydrogen </t>
  </si>
  <si>
    <t xml:space="preserve">2022-23 October Budget </t>
  </si>
  <si>
    <t xml:space="preserve">2022 ALP Election Commitment </t>
  </si>
  <si>
    <r>
      <rPr>
        <b/>
        <sz val="11"/>
        <rFont val="Calibri"/>
        <family val="2"/>
        <scheme val="minor"/>
      </rPr>
      <t>POWERING AUSTRALIA: Skilling the Clean Energy Workforce:</t>
    </r>
    <r>
      <rPr>
        <sz val="11"/>
        <rFont val="Calibri"/>
        <family val="2"/>
        <scheme val="minor"/>
      </rPr>
      <t xml:space="preserve"> includes financial support, assistance and mentoring to 10,000 New Energy Apprenticeships as part of a broader $100 million commitment over 10 years.</t>
    </r>
  </si>
  <si>
    <t xml:space="preserve">https://www.energy.gov.au/government-priorities/vehicles-and-fuels </t>
  </si>
  <si>
    <r>
      <rPr>
        <b/>
        <sz val="11"/>
        <rFont val="Calibri"/>
        <family val="2"/>
        <scheme val="minor"/>
      </rPr>
      <t xml:space="preserve">REGIONAL RESILIENCE AND OPPORTUNITY: Major Enabling Public Infrastructure projects - Pilbara, Western Australia: </t>
    </r>
    <r>
      <rPr>
        <sz val="11"/>
        <rFont val="Calibri"/>
        <family val="2"/>
        <scheme val="minor"/>
      </rPr>
      <t>invest in enabling infrastructure in the Pilbara to support emerging green industries and technologies such as hydrogen.</t>
    </r>
  </si>
  <si>
    <t xml:space="preserve">https://www.energy.gov.au/government-priorities/australias-energy-strategies-and-frameworks/powering-australia  </t>
  </si>
  <si>
    <r>
      <rPr>
        <b/>
        <sz val="11"/>
        <rFont val="Calibri"/>
        <family val="2"/>
        <scheme val="minor"/>
      </rPr>
      <t xml:space="preserve">POWERING AUSTRALIA: National Reconstruction Fund: </t>
    </r>
    <r>
      <rPr>
        <sz val="11"/>
        <rFont val="Calibri"/>
        <family val="2"/>
        <scheme val="minor"/>
      </rPr>
      <t xml:space="preserve">priority to regional industry under the $15 billion National Reconstruction Fund with up to $3 billion allocated to new energy industries that includes hydrogen electrolysers and fuel switching, and green metals: steel, alumina and aluminium. The fund would operate on similar terms to the Clean Energy Finance Corporation (CEFC). </t>
    </r>
  </si>
  <si>
    <t>Initial announcement date</t>
  </si>
  <si>
    <t>Hydrogen eligible support (AU$)</t>
  </si>
  <si>
    <t>Hydrogen specific support (AU$)</t>
  </si>
  <si>
    <t>Commonwealth funding for hydrogen</t>
  </si>
  <si>
    <t>TOTAL</t>
  </si>
  <si>
    <t>https://www.mediastatements.wa.gov.au/Pages/McGowan/2022/12/WA-Government-expands-cooperation-with-Japan-Organization-for-Metals-and-Energy-Security.aspx</t>
  </si>
  <si>
    <t>December 2022</t>
  </si>
  <si>
    <r>
      <rPr>
        <b/>
        <sz val="11"/>
        <rFont val="Calibri"/>
        <family val="2"/>
        <scheme val="minor"/>
      </rPr>
      <t>MOU between the Western Australian Government and the Japan Organization for Metals and Energy Security (JOGMEC)</t>
    </r>
    <r>
      <rPr>
        <sz val="11"/>
        <rFont val="Calibri"/>
        <family val="2"/>
        <scheme val="minor"/>
      </rPr>
      <t xml:space="preserve"> expanding cooperation to new and renewable energies. This builds on a previous MOU between both parties (signed in 2020) supporting cooperation on metal and mineral resources.</t>
    </r>
  </si>
  <si>
    <t>https://www.mediastatements.wa.gov.au/Pages/McGowan/2021/11/WA-and-Port-of-Rotterdam-to-collaborate-on-renewable-hydrogen.aspx</t>
  </si>
  <si>
    <t>November 2021</t>
  </si>
  <si>
    <r>
      <rPr>
        <b/>
        <sz val="11"/>
        <rFont val="Calibri"/>
        <family val="2"/>
        <scheme val="minor"/>
      </rPr>
      <t>MoU between the Western Australian Government and the Port of Rotterdam in The Netherlands</t>
    </r>
    <r>
      <rPr>
        <sz val="11"/>
        <rFont val="Calibri"/>
        <family val="2"/>
        <scheme val="minor"/>
      </rPr>
      <t xml:space="preserve"> to collaborate on opportunities to develop a hydrogen export supply chain.</t>
    </r>
  </si>
  <si>
    <t>https://www.mediastatements.wa.gov.au/Pages/McGowan/2022/10/Funding-to-advance-hydrogen-electrolyser-manufacturing-in-WA.aspx</t>
  </si>
  <si>
    <r>
      <rPr>
        <b/>
        <sz val="11"/>
        <rFont val="Calibri"/>
        <family val="2"/>
        <scheme val="minor"/>
      </rPr>
      <t>$500,000 to advance hydrogen electrolyser manufacturing in Western Australia</t>
    </r>
    <r>
      <rPr>
        <sz val="11"/>
        <rFont val="Calibri"/>
        <family val="2"/>
        <scheme val="minor"/>
      </rPr>
      <t>. Funds allocated to support industry proponents in undertaking feasibility studies regarding the potential size, scale and market for electrolyser manufacturing, assembly, and maintenance opportunities in the state. Awarded under the $750 million Climate Action Fund.</t>
    </r>
  </si>
  <si>
    <t xml:space="preserve">https://www.mediastatements.wa.gov.au/Pages/McGowan/2020/08/22-million-dollar-investment-to-accelerate-renewable-hydrogen-future.aspx </t>
  </si>
  <si>
    <t>August 2020</t>
  </si>
  <si>
    <r>
      <t xml:space="preserve">$2.7 million to expand the Western Australian Government's Renewable Hydrogen Unit. </t>
    </r>
    <r>
      <rPr>
        <sz val="11"/>
        <rFont val="Calibri"/>
        <family val="2"/>
        <scheme val="minor"/>
      </rPr>
      <t>Funding from the Western Australia Recovery Plan.</t>
    </r>
  </si>
  <si>
    <r>
      <t xml:space="preserve">$3 million Hydrogen Legal Frameworks Review to support a local hydrogen industry. </t>
    </r>
    <r>
      <rPr>
        <sz val="11"/>
        <rFont val="Calibri"/>
        <family val="2"/>
        <scheme val="minor"/>
      </rPr>
      <t>Funding from the Western Australia Recovery Plan.</t>
    </r>
  </si>
  <si>
    <t xml:space="preserve">https://www.mediastatements.wa.gov.au/Pages/McGowan/2021/09/61-point-5-million-dollar-boost-for-WAs-renewable-hydrogen-industry.aspx  </t>
  </si>
  <si>
    <t>2021-22 State Budget</t>
  </si>
  <si>
    <r>
      <rPr>
        <b/>
        <sz val="11"/>
        <rFont val="Calibri"/>
        <family val="2"/>
        <scheme val="minor"/>
      </rPr>
      <t xml:space="preserve">$4 million to boost the State Government Renewable Hydrogen Unit and to progress Mid-West hydrogen activation (Oakajee). </t>
    </r>
    <r>
      <rPr>
        <sz val="11"/>
        <rFont val="Calibri"/>
        <family val="2"/>
        <scheme val="minor"/>
      </rPr>
      <t>Falls under the $61.5 million 2021-22 State Budget announcement to drive renewable hydrogen development and demand stimulation. This program forms part of the $750 million Climate Action Fund.</t>
    </r>
  </si>
  <si>
    <t>https://www.mediastatements.wa.gov.au/Pages/McGowan/2022/10/5-5-million-dollar-boost-for-Mid-West-Hydrogen-Hub.aspx</t>
  </si>
  <si>
    <t>$5.5 million to boost the Mid-west Hydrogen Hub.</t>
  </si>
  <si>
    <t xml:space="preserve">https://www.wa.gov.au/government/publications/western-australian-renewable-hydrogen-fund </t>
  </si>
  <si>
    <t xml:space="preserve">https://www.mediastatements.wa.gov.au/Pages/McGowan/2022/04/McGowan-Governments-hydrogen-projects-endorsed.aspx </t>
  </si>
  <si>
    <t>WA</t>
  </si>
  <si>
    <t>February 2021</t>
  </si>
  <si>
    <t xml:space="preserve">https://research.csiro.au/hyresource/australian-hydrogen-centre/ </t>
  </si>
  <si>
    <t>February 2020</t>
  </si>
  <si>
    <r>
      <rPr>
        <b/>
        <sz val="11"/>
        <rFont val="Calibri"/>
        <family val="2"/>
      </rPr>
      <t>$500,000 towards the Australian Hydrogen Centre (AHC).</t>
    </r>
    <r>
      <rPr>
        <sz val="11"/>
        <rFont val="Calibri"/>
        <family val="2"/>
      </rPr>
      <t xml:space="preserve"> The AHC is investigating the feasibility of blending up to 10% renewable hydrogen into gas distribution networks and transitioning to 100% hydrogen (over the long term) in South Australia and Victoria.</t>
    </r>
  </si>
  <si>
    <t xml:space="preserve">https://www.energy.vic.gov.au/grants/business-ready-fund </t>
  </si>
  <si>
    <t xml:space="preserve">https://energy.unimelb.edu.au/news-and-events/news/zee-lab-launch-students-at-the-forefront-of-the-energy-transition </t>
  </si>
  <si>
    <t>March 2022</t>
  </si>
  <si>
    <r>
      <rPr>
        <b/>
        <sz val="11"/>
        <rFont val="Calibri"/>
        <family val="2"/>
        <scheme val="minor"/>
      </rPr>
      <t>$4.7 million to the University of Melbourne’s Zero Emissions Energy (ZEE) Lab</t>
    </r>
    <r>
      <rPr>
        <sz val="11"/>
        <rFont val="Calibri"/>
        <family val="2"/>
        <scheme val="minor"/>
      </rPr>
      <t xml:space="preserve"> through the Victorian Higher Education State Investment Fund. </t>
    </r>
  </si>
  <si>
    <t>https://www.energy.vic.gov.au/grants/commercialisation-pathways-fund</t>
  </si>
  <si>
    <t xml:space="preserve">https://www.deakin.edu.au/hycel </t>
  </si>
  <si>
    <r>
      <rPr>
        <b/>
        <sz val="11"/>
        <rFont val="Calibri"/>
        <family val="2"/>
      </rPr>
      <t>$9 million towards the Hycel Hydrogen Technology Testing Hub</t>
    </r>
    <r>
      <rPr>
        <sz val="11"/>
        <rFont val="Calibri"/>
        <family val="2"/>
      </rPr>
      <t xml:space="preserve"> at Deakin University, Warrnambool campus. Joint initiative with the Commonwealth Government.</t>
    </r>
  </si>
  <si>
    <t xml:space="preserve">https://www.energy.vic.gov.au/grants/hume-hydrogen-highway </t>
  </si>
  <si>
    <r>
      <rPr>
        <b/>
        <sz val="11"/>
        <rFont val="Calibri"/>
        <family val="2"/>
        <scheme val="minor"/>
      </rPr>
      <t>$10 million Hume Hydrogen Highway Initiative</t>
    </r>
    <r>
      <rPr>
        <sz val="11"/>
        <rFont val="Calibri"/>
        <family val="2"/>
        <scheme val="minor"/>
      </rPr>
      <t xml:space="preserve"> (tri-state MoU between New South Wales, Victoria and Queensland Governments to build an East Coast Renewable Hydrogen Refuelling Network). Victoria and New South Wales Governments are each committing $10 million to the initiative to build hydrogen refuelling infrastructure along the Hume Highway between Melbourne and Sydney and to support a fleet of hydrogen trucks. Queensland Government is yet to commit funds.</t>
    </r>
  </si>
  <si>
    <t>https://www.premier.vic.gov.au/hydrogen-hub-cements-victoria-clean-energy-leader</t>
  </si>
  <si>
    <r>
      <rPr>
        <b/>
        <sz val="11"/>
        <rFont val="Calibri"/>
        <family val="2"/>
        <scheme val="minor"/>
      </rPr>
      <t>$10 million Victorian Hydrogen Hub (VH2)</t>
    </r>
    <r>
      <rPr>
        <sz val="11"/>
        <rFont val="Calibri"/>
        <family val="2"/>
        <scheme val="minor"/>
      </rPr>
      <t xml:space="preserve"> led by Swinburne University of Technology in partnership with CSIRO and Germany’s ARENA 2036.</t>
    </r>
  </si>
  <si>
    <t>https://www.swinburne.edu.au/research/platforms-initiatives/air-hub/</t>
  </si>
  <si>
    <t>October 2021</t>
  </si>
  <si>
    <r>
      <rPr>
        <b/>
        <sz val="11"/>
        <rFont val="Calibri"/>
        <family val="2"/>
        <scheme val="minor"/>
      </rPr>
      <t xml:space="preserve">$12 million for Swinburne University of Technology’s Aerostructures Innovation Research Hub (AIR Hub) </t>
    </r>
    <r>
      <rPr>
        <sz val="11"/>
        <rFont val="Calibri"/>
        <family val="2"/>
        <scheme val="minor"/>
      </rPr>
      <t>under the Victorian Higher Education State Investment Fund. AIR Hub will support R&amp;D for hydrogen storage tanks on aircraft and eVTOL vehicles.</t>
    </r>
  </si>
  <si>
    <t>https://research.csiro.au/hyresource/hydrogen-energy-supply-chain-pilot-project/</t>
  </si>
  <si>
    <t>April 2018</t>
  </si>
  <si>
    <r>
      <rPr>
        <b/>
        <sz val="11"/>
        <rFont val="Calibri"/>
        <family val="2"/>
        <scheme val="minor"/>
      </rPr>
      <t>$50 million towards the Hydrogen Energy Supply Chain (HESC) project - pilot phase.</t>
    </r>
    <r>
      <rPr>
        <sz val="11"/>
        <rFont val="Calibri"/>
        <family val="2"/>
        <scheme val="minor"/>
      </rPr>
      <t xml:space="preserve"> Matched funding from the Victorian and Commonwealth Governments for the pilot phase of the project.</t>
    </r>
  </si>
  <si>
    <t>https://www.energy.vic.gov.au/grants/energy-innovation-fund</t>
  </si>
  <si>
    <t>August 2021</t>
  </si>
  <si>
    <t>https://www.energy.vic.gov.au/renewable-energy/zero-emissions-vehicles</t>
  </si>
  <si>
    <r>
      <rPr>
        <b/>
        <sz val="11"/>
        <rFont val="Calibri"/>
        <family val="2"/>
        <scheme val="minor"/>
      </rPr>
      <t xml:space="preserve">$100 million Zero Emissions Vehicle Roadmap package. </t>
    </r>
    <r>
      <rPr>
        <sz val="11"/>
        <rFont val="Calibri"/>
        <family val="2"/>
        <scheme val="minor"/>
      </rPr>
      <t xml:space="preserve">The Victorian Government is aiming for half of all light vehicle sales in Victoria to be zero emissions vehicles by 2030. Funding with potential to support hydrogen vehicles includes: 
- </t>
    </r>
    <r>
      <rPr>
        <b/>
        <i/>
        <sz val="11"/>
        <rFont val="Calibri"/>
        <family val="2"/>
        <scheme val="minor"/>
      </rPr>
      <t>$46 million for Australia’s first public zero emissions vehicles (ZEV) subsidy program</t>
    </r>
    <r>
      <rPr>
        <sz val="11"/>
        <rFont val="Calibri"/>
        <family val="2"/>
        <scheme val="minor"/>
      </rPr>
      <t xml:space="preserve"> which will support Victorian residents and businesses to purchase new ZEVs including hydrogen fuel cell electric vehicles. 
-</t>
    </r>
    <r>
      <rPr>
        <b/>
        <i/>
        <sz val="11"/>
        <rFont val="Calibri"/>
        <family val="2"/>
        <scheme val="minor"/>
      </rPr>
      <t>$20 million for a zero emissions public transport bus trial</t>
    </r>
    <r>
      <rPr>
        <sz val="11"/>
        <rFont val="Calibri"/>
        <family val="2"/>
        <scheme val="minor"/>
      </rPr>
      <t xml:space="preserve"> with a target for all public transport bus purchases to be zero emissions from 2025. 
- </t>
    </r>
    <r>
      <rPr>
        <b/>
        <i/>
        <sz val="11"/>
        <rFont val="Calibri"/>
        <family val="2"/>
        <scheme val="minor"/>
      </rPr>
      <t>$10 million will fund the replacement of the Victorian Government fleet with zero emissions vehicles.</t>
    </r>
    <r>
      <rPr>
        <sz val="11"/>
        <rFont val="Calibri"/>
        <family val="2"/>
        <scheme val="minor"/>
      </rPr>
      <t xml:space="preserve"> 
- </t>
    </r>
    <r>
      <rPr>
        <b/>
        <i/>
        <sz val="11"/>
        <rFont val="Calibri"/>
        <family val="2"/>
        <scheme val="minor"/>
      </rPr>
      <t xml:space="preserve">$5 million to establish a Commercial Sector Zero Emissions Vehicles Innovation Fund. </t>
    </r>
    <r>
      <rPr>
        <sz val="11"/>
        <rFont val="Calibri"/>
        <family val="2"/>
        <scheme val="minor"/>
      </rPr>
      <t xml:space="preserve"> </t>
    </r>
  </si>
  <si>
    <t>https://breakthroughvictoria.com/</t>
  </si>
  <si>
    <r>
      <rPr>
        <b/>
        <sz val="11"/>
        <rFont val="Calibri"/>
        <family val="2"/>
        <scheme val="minor"/>
      </rPr>
      <t>$2 billion Breakthrough Victoria Fund</t>
    </r>
    <r>
      <rPr>
        <sz val="11"/>
        <rFont val="Calibri"/>
        <family val="2"/>
        <scheme val="minor"/>
      </rPr>
      <t xml:space="preserve"> to invest over the next 10 years in innovation across a number of priority sectors including health and life sciences, advanced manufacturing, digital technologies, agri-food and clean economies including hydrogen.</t>
    </r>
  </si>
  <si>
    <t>VIC</t>
  </si>
  <si>
    <t>https://www.premier.tas.gov.au/site_resources_2015/additional_releases/tasmania_and_port_of_rotterdam_sign_green_hydrogen_mou</t>
  </si>
  <si>
    <r>
      <rPr>
        <b/>
        <sz val="11"/>
        <rFont val="Calibri"/>
        <family val="2"/>
        <scheme val="minor"/>
      </rPr>
      <t>MoU between the Tasmanian Government and the Port of Rotterdam in The Netherlands</t>
    </r>
    <r>
      <rPr>
        <sz val="11"/>
        <rFont val="Calibri"/>
        <family val="2"/>
        <scheme val="minor"/>
      </rPr>
      <t xml:space="preserve"> to collaborate on opportunities to develop a hydrogen export supply chain.</t>
    </r>
  </si>
  <si>
    <t xml:space="preserve">https://recfit.tas.gov.au/latest_news/flanders_mou </t>
  </si>
  <si>
    <t>February 2022</t>
  </si>
  <si>
    <r>
      <rPr>
        <b/>
        <sz val="11"/>
        <color theme="1"/>
        <rFont val="Calibri"/>
        <family val="2"/>
        <scheme val="minor"/>
      </rPr>
      <t xml:space="preserve">MoU between the Tasmanian Government and the region of Flanders, Northern Belgium </t>
    </r>
    <r>
      <rPr>
        <sz val="11"/>
        <color theme="1"/>
        <rFont val="Calibri"/>
        <family val="2"/>
        <scheme val="minor"/>
      </rPr>
      <t xml:space="preserve">on green hydrogen cooperation. The agreement focuses on the development of international supply chains, research and development and project collaboration. </t>
    </r>
  </si>
  <si>
    <t xml:space="preserve">https://www.premier.tas.gov.au/site_resources_2015/additional_releases/more_certainty_for_bell_bay_hydrogen_cluster_initiative </t>
  </si>
  <si>
    <r>
      <rPr>
        <b/>
        <sz val="11"/>
        <rFont val="Calibri"/>
        <family val="2"/>
        <scheme val="minor"/>
      </rPr>
      <t>$200,000 to support the National Energy Resources Australia (NERA) national hydrogen technology clusters program</t>
    </r>
    <r>
      <rPr>
        <sz val="11"/>
        <rFont val="Calibri"/>
        <family val="2"/>
        <scheme val="minor"/>
      </rPr>
      <t xml:space="preserve"> for the development of the Bell Bay Advanced Manufacturing Zone (BBAMZ) Regional Hydrogen Technology Cluster.</t>
    </r>
  </si>
  <si>
    <t>https://www.premier.tas.gov.au/budget_2022/budget_releases/delivering_tasmanias_climate_change_action_plan</t>
  </si>
  <si>
    <t>2022-23 State Budget</t>
  </si>
  <si>
    <r>
      <rPr>
        <b/>
        <sz val="11"/>
        <color theme="1"/>
        <rFont val="Calibri"/>
        <family val="2"/>
        <scheme val="minor"/>
      </rPr>
      <t xml:space="preserve">$4.6 million to transition the Tasmanian Government fleet to 100% electric vehicles by 2030. </t>
    </r>
    <r>
      <rPr>
        <sz val="11"/>
        <color theme="1"/>
        <rFont val="Calibri"/>
        <family val="2"/>
        <scheme val="minor"/>
      </rPr>
      <t>The target includes battery electric, plug-in hybrid and hydrogen vehicles. Potential for more funding to be allocated in the future. Part of the Tasmanian Government's Climate Change Action Plan.</t>
    </r>
  </si>
  <si>
    <t xml:space="preserve">https://www.premier.tas.gov.au/site_resources_2015/additional_releases/tasmanias-green-hydrogen-feasibility-study-findings </t>
  </si>
  <si>
    <t xml:space="preserve">https://recfit.tas.gov.au/future_industries/green_hydrogen/tasmanias_funding_and_investment_strategy </t>
  </si>
  <si>
    <t>July 2022</t>
  </si>
  <si>
    <r>
      <rPr>
        <b/>
        <sz val="11"/>
        <color theme="1"/>
        <rFont val="Calibri"/>
        <family val="2"/>
        <scheme val="minor"/>
      </rPr>
      <t>Up to $230 million towards the Tasmanian Green Hydrogen Hub.</t>
    </r>
    <r>
      <rPr>
        <sz val="11"/>
        <color theme="1"/>
        <rFont val="Calibri"/>
        <family val="2"/>
        <scheme val="minor"/>
      </rPr>
      <t xml:space="preserve"> 1 of 7 Hydrogen Hubs selected for funding under the Commonwealth Government's Regional Hydrogen Hubs Program. The Tasmanian Green Hydrogen Hub will deliver common user infrastructure and domestic market activation to establish an export-scale hydrogen industry at Bell Bay.</t>
    </r>
  </si>
  <si>
    <t>TAS</t>
  </si>
  <si>
    <t xml:space="preserve">https://www.energymining.sa.gov.au/home/news/latest/heavyweights-sign-hydrogen-statement-of-cooperation </t>
  </si>
  <si>
    <r>
      <rPr>
        <b/>
        <sz val="11"/>
        <rFont val="Calibri"/>
        <family val="2"/>
        <scheme val="minor"/>
      </rPr>
      <t>Statement of Cooperation between the South Australian Government and several Australian and Japanese companies</t>
    </r>
    <r>
      <rPr>
        <sz val="11"/>
        <rFont val="Calibri"/>
        <family val="2"/>
        <scheme val="minor"/>
      </rPr>
      <t xml:space="preserve"> to accelerate the development of the hydrogen industry in South Australia.</t>
    </r>
  </si>
  <si>
    <t>https://www.portofrotterdam.com/en/news-and-press-releases/feasibility-study-export-south-australian-green-hydrogen-rotterdam</t>
  </si>
  <si>
    <t>March 2021</t>
  </si>
  <si>
    <r>
      <rPr>
        <b/>
        <sz val="11"/>
        <rFont val="Calibri"/>
        <family val="2"/>
        <scheme val="minor"/>
      </rPr>
      <t>MoU between the South Australian Government and the Port of Rotterdam in The Netherlands</t>
    </r>
    <r>
      <rPr>
        <sz val="11"/>
        <rFont val="Calibri"/>
        <family val="2"/>
        <scheme val="minor"/>
      </rPr>
      <t xml:space="preserve"> to collaborate on opportunities to develop a hydrogen export supply chain.</t>
    </r>
  </si>
  <si>
    <t xml:space="preserve">https://www.gotosage.com/brand-news/state-government-injects-six-figure-funding-into-sa-h2h-hydrogen-technology-cluster </t>
  </si>
  <si>
    <r>
      <rPr>
        <b/>
        <sz val="11"/>
        <rFont val="Calibri"/>
        <family val="2"/>
        <scheme val="minor"/>
      </rPr>
      <t xml:space="preserve">$100,000 to support the National Energy Resources Australia (NERA) national hydrogen technology clusters program. </t>
    </r>
    <r>
      <rPr>
        <sz val="11"/>
        <rFont val="Calibri"/>
        <family val="2"/>
        <scheme val="minor"/>
      </rPr>
      <t xml:space="preserve">Funding to facilitate the establishment of the South Australian Hydrogen Hub-to-Hub Technology Cluster (SA-H2H). </t>
    </r>
  </si>
  <si>
    <r>
      <rPr>
        <b/>
        <sz val="11"/>
        <rFont val="Calibri"/>
        <family val="2"/>
        <scheme val="minor"/>
      </rPr>
      <t>$140,000 towards the Australian Hydrogen Centre (AHC).</t>
    </r>
    <r>
      <rPr>
        <sz val="11"/>
        <rFont val="Calibri"/>
        <family val="2"/>
        <scheme val="minor"/>
      </rPr>
      <t xml:space="preserve"> The AHC is investigating the feasibility of blending renewable hydrogen into gas distribution networks and transitioning to 100% hydrogen (over the long term) in South Australia and Victoria.</t>
    </r>
  </si>
  <si>
    <t xml:space="preserve">https://www.energymining.sa.gov.au/industry/modern-energy/hydrogen-in-south-australia/hydrogen-export-modelling-tool-and-prospectus </t>
  </si>
  <si>
    <t>October 2020</t>
  </si>
  <si>
    <t>$1.25 million towards the South Australian Hydrogen Export Modelling Tool and Prospectus.</t>
  </si>
  <si>
    <t xml:space="preserve">https://www.energymining.sa.gov.au/industry/modern-energy/hydrogen-in-south-australia/trafigura-group-port-pirie-green-hydrogen-project </t>
  </si>
  <si>
    <r>
      <rPr>
        <b/>
        <sz val="11"/>
        <rFont val="Calibri"/>
        <family val="2"/>
        <scheme val="minor"/>
      </rPr>
      <t xml:space="preserve">$2.5 million towards the Port Pirie Green Hydrogen Project </t>
    </r>
    <r>
      <rPr>
        <sz val="11"/>
        <rFont val="Calibri"/>
        <family val="2"/>
        <scheme val="minor"/>
      </rPr>
      <t>to accelerate Front End Engineering Design (FEED) for the project. Funding part of the Jobs and Economic Growth Fund.</t>
    </r>
  </si>
  <si>
    <t xml:space="preserve">https://www.energymining.sa.gov.au/industry/modern-energy/hydrogen-in-south-australia </t>
  </si>
  <si>
    <t>Various dates from 2018 onwards</t>
  </si>
  <si>
    <t xml:space="preserve">https://www.statebudget.sa.gov.au/our-budget/jobs-and-economy/hydrogen </t>
  </si>
  <si>
    <r>
      <rPr>
        <b/>
        <sz val="11"/>
        <rFont val="Calibri"/>
        <family val="2"/>
        <scheme val="minor"/>
      </rPr>
      <t xml:space="preserve">$30 million towards the Port Bonython Hydrogen Hub. </t>
    </r>
    <r>
      <rPr>
        <sz val="11"/>
        <rFont val="Calibri"/>
        <family val="2"/>
        <scheme val="minor"/>
      </rPr>
      <t xml:space="preserve">1 of 7 Hydrogen Hubs selected for funding under the Commonwealth Government's Regional Hydrogen Hubs Program. </t>
    </r>
  </si>
  <si>
    <t xml:space="preserve">https://www.energymining.sa.gov.au/industry/modern-energy/hydrogen-in-south-australia/port-bonython-export-hub </t>
  </si>
  <si>
    <t>2020-21 State Budget</t>
  </si>
  <si>
    <r>
      <rPr>
        <b/>
        <sz val="11"/>
        <rFont val="Calibri"/>
        <family val="2"/>
        <scheme val="minor"/>
      </rPr>
      <t>$37 million upgrade of the Port Bonython jetty</t>
    </r>
    <r>
      <rPr>
        <sz val="11"/>
        <rFont val="Calibri"/>
        <family val="2"/>
        <scheme val="minor"/>
      </rPr>
      <t xml:space="preserve"> in preparation for a hydrogen hub.</t>
    </r>
  </si>
  <si>
    <t>https://www.energymining.sa.gov.au/industry/modern-energy/hydrogen-in-south-australia/hydrogen-jobs-plan</t>
  </si>
  <si>
    <t>June 2022</t>
  </si>
  <si>
    <r>
      <rPr>
        <b/>
        <sz val="11"/>
        <rFont val="Calibri"/>
        <family val="2"/>
        <scheme val="minor"/>
      </rPr>
      <t xml:space="preserve">$593 million Hydrogen Jobs Fund (over 4 years). </t>
    </r>
    <r>
      <rPr>
        <sz val="11"/>
        <rFont val="Calibri"/>
        <family val="2"/>
        <scheme val="minor"/>
      </rPr>
      <t>Towards the construction of a hydrogen power station, electrolyser and storage facility within the Whyalla City Council. The $593 million facility is expected to be operational by the end of 2025.</t>
    </r>
  </si>
  <si>
    <t>SA</t>
  </si>
  <si>
    <t xml:space="preserve">https://www.epw.qld.gov.au/about/initiatives/hydrogen/investment-funding  </t>
  </si>
  <si>
    <t>https://statements.qld.gov.au/statements/95128</t>
  </si>
  <si>
    <t>May 2022</t>
  </si>
  <si>
    <r>
      <rPr>
        <b/>
        <sz val="11"/>
        <rFont val="Calibri"/>
        <family val="2"/>
        <scheme val="minor"/>
      </rPr>
      <t>MoU between the Queensland Government and the Port of Rotterdam in The Netherlands</t>
    </r>
    <r>
      <rPr>
        <sz val="11"/>
        <rFont val="Calibri"/>
        <family val="2"/>
        <scheme val="minor"/>
      </rPr>
      <t xml:space="preserve"> to collaborate on opportunities to develop a hydrogen export supply chain.</t>
    </r>
  </si>
  <si>
    <t>https://statements.qld.gov.au/statements/94781</t>
  </si>
  <si>
    <r>
      <rPr>
        <b/>
        <sz val="11"/>
        <rFont val="Calibri"/>
        <family val="2"/>
        <scheme val="minor"/>
      </rPr>
      <t>$100,000 to support the National Energy Resources Australia (NERA) national hydrogen technology clusters</t>
    </r>
    <r>
      <rPr>
        <sz val="11"/>
        <rFont val="Calibri"/>
        <family val="2"/>
        <scheme val="minor"/>
      </rPr>
      <t xml:space="preserve"> </t>
    </r>
    <r>
      <rPr>
        <b/>
        <sz val="11"/>
        <rFont val="Calibri"/>
        <family val="2"/>
        <scheme val="minor"/>
      </rPr>
      <t xml:space="preserve">program. </t>
    </r>
    <r>
      <rPr>
        <sz val="11"/>
        <rFont val="Calibri"/>
        <family val="2"/>
        <scheme val="minor"/>
      </rPr>
      <t xml:space="preserve">The NERA regional clusters program includes three clusters in Queensland: South East Queensland, Gladstone and Toowoomba. </t>
    </r>
  </si>
  <si>
    <r>
      <rPr>
        <b/>
        <sz val="11"/>
        <rFont val="Calibri"/>
        <family val="2"/>
        <scheme val="minor"/>
      </rPr>
      <t>$250,000 towards the Queensland University of Technology (QUT) led H2XPort Renewable Pilot Plant</t>
    </r>
    <r>
      <rPr>
        <sz val="11"/>
        <rFont val="Calibri"/>
        <family val="2"/>
        <scheme val="minor"/>
      </rPr>
      <t xml:space="preserve"> hosted at the Queensland Government’s Redlands Research Facility.</t>
    </r>
  </si>
  <si>
    <t>Power precinct generating jobs - Ministerial Media Statements</t>
  </si>
  <si>
    <r>
      <rPr>
        <b/>
        <sz val="11"/>
        <rFont val="Calibri"/>
        <family val="2"/>
        <scheme val="minor"/>
      </rPr>
      <t>$1.5 million for Queensland’s publicly-owned generator CleanCo to undertake preliminary work to establish a future energy and hydrogen precinct at Swanbank</t>
    </r>
    <r>
      <rPr>
        <sz val="11"/>
        <rFont val="Calibri"/>
        <family val="2"/>
        <scheme val="minor"/>
      </rPr>
      <t xml:space="preserve">. The precinct project would look at renewable hydrogen production and refuelling facilities, an onsite solar farm and modifications to feed renewable hydrogen into the existing high-efficiency gas power station.  </t>
    </r>
  </si>
  <si>
    <t>September 2022</t>
  </si>
  <si>
    <t>https://www.statedevelopment.qld.gov.au/industry/priority-industries/hydrogen-industry-development/hydrogen-industry-development-fund</t>
  </si>
  <si>
    <t xml:space="preserve">https://www.epw.qld.gov.au/about/initiatives/hydrogen/training </t>
  </si>
  <si>
    <t xml:space="preserve">https://www.treasury.qld.gov.au/programs-and-policies/queensland-renewable-energy-and-hydrogen-jobs-fund/ </t>
  </si>
  <si>
    <t>QLD</t>
  </si>
  <si>
    <t>August 2022</t>
  </si>
  <si>
    <t xml:space="preserve">https://newsroom.nt.gov.au/article?id=34413 </t>
  </si>
  <si>
    <t>https://newsroom.nt.gov.au/article/_nocache?id=61d5611364bd3ce194d941d7c4e03a3b</t>
  </si>
  <si>
    <r>
      <rPr>
        <b/>
        <sz val="11"/>
        <color theme="1"/>
        <rFont val="Calibri"/>
        <family val="2"/>
        <scheme val="minor"/>
      </rPr>
      <t>$5 million over four years to support the Renewable Hydrogen Master Plan</t>
    </r>
    <r>
      <rPr>
        <sz val="11"/>
        <color theme="1"/>
        <rFont val="Calibri"/>
        <family val="2"/>
        <scheme val="minor"/>
      </rPr>
      <t xml:space="preserve"> to accelerate and expand the Territory’s hydrogen industry. Key areas of investment determined by the Northern Territory Government.</t>
    </r>
  </si>
  <si>
    <t>NT</t>
  </si>
  <si>
    <t xml:space="preserve">https://www.nsw.gov.au/port-kembla-community-investment-fund </t>
  </si>
  <si>
    <t>https://www.energy.nsw.gov.au/news/clean-technology-research-development-set-take</t>
  </si>
  <si>
    <t xml:space="preserve">https://www.energy.nsw.gov.au/renewables/clean-energy-initiatives/regional-community-energy </t>
  </si>
  <si>
    <r>
      <rPr>
        <b/>
        <sz val="11"/>
        <color rgb="FF000000"/>
        <rFont val="Calibri"/>
        <family val="2"/>
        <scheme val="minor"/>
      </rPr>
      <t xml:space="preserve">$3.5 million for the Manilla Community Solar project </t>
    </r>
    <r>
      <rPr>
        <sz val="11"/>
        <color rgb="FF000000"/>
        <rFont val="Calibri"/>
        <family val="2"/>
        <scheme val="minor"/>
      </rPr>
      <t xml:space="preserve">from the NSW Government’s Regional Community Energy Fund. The project will utilise a hydrogen energy storage system. </t>
    </r>
  </si>
  <si>
    <t xml:space="preserve">https://www.regional.nsw.gov.au/news/hydrogen-storage-tech-company-powers-up-new-factory-and-jobs-in-port-stephens </t>
  </si>
  <si>
    <r>
      <rPr>
        <b/>
        <sz val="11"/>
        <rFont val="Calibri"/>
        <family val="2"/>
        <scheme val="minor"/>
      </rPr>
      <t>$5 million for LAVO to manufacture its LAVO Hydrogen Energy Storage System</t>
    </r>
    <r>
      <rPr>
        <sz val="11"/>
        <rFont val="Calibri"/>
        <family val="2"/>
        <scheme val="minor"/>
      </rPr>
      <t xml:space="preserve"> at Tomago in the Hunter region, New South Wales. Funding awarded as part of Round 1 of the $140 million Regional Job Creation Fund. </t>
    </r>
  </si>
  <si>
    <t xml:space="preserve">https://www.budget.nsw.gov.au/sites/default/files/2022-06/20220620_01_FARRAWAY-Record-investment-for-regional-transport-and-roads-continues-to-soar.pdf </t>
  </si>
  <si>
    <t>https://www.environment.nsw.gov.au/news/hydrogen-highways-to-link-australias-east-coast</t>
  </si>
  <si>
    <t>*already counted under Net Zero Industry Innovation Program</t>
  </si>
  <si>
    <r>
      <rPr>
        <b/>
        <sz val="11"/>
        <rFont val="Calibri"/>
        <family val="2"/>
        <scheme val="minor"/>
      </rPr>
      <t>$10 million Hume Hydrogen Highway Initiative</t>
    </r>
    <r>
      <rPr>
        <sz val="11"/>
        <rFont val="Calibri"/>
        <family val="2"/>
        <scheme val="minor"/>
      </rPr>
      <t xml:space="preserve"> (tri-state MoU between New South Wales, Victoria and Queensland Governments to build an East Coast Renewable Hydrogen Refuelling Network). NSW and Victoria Governments each committing $10 million to the initiative to build hydrogen refuelling infrastructure along the Hume Highway between Sydney and Melbourne and to support a fleet of hydrogen trucks. Queensland Government is yet to commit funds. NSW funding part of the </t>
    </r>
    <r>
      <rPr>
        <i/>
        <sz val="11"/>
        <rFont val="Calibri"/>
        <family val="2"/>
        <scheme val="minor"/>
      </rPr>
      <t xml:space="preserve">$475 million New Low Carbon Industry Foundations package </t>
    </r>
    <r>
      <rPr>
        <sz val="11"/>
        <rFont val="Calibri"/>
        <family val="2"/>
        <scheme val="minor"/>
      </rPr>
      <t xml:space="preserve">under the </t>
    </r>
    <r>
      <rPr>
        <i/>
        <sz val="11"/>
        <rFont val="Calibri"/>
        <family val="2"/>
        <scheme val="minor"/>
      </rPr>
      <t>$1.05 billion Net Zero Industry and Innovation Program</t>
    </r>
    <r>
      <rPr>
        <sz val="11"/>
        <rFont val="Calibri"/>
        <family val="2"/>
        <scheme val="minor"/>
      </rPr>
      <t xml:space="preserve">.  </t>
    </r>
  </si>
  <si>
    <t>https://www.minister.industry.gov.au/ministers/taylor/media-releases/tallawarra-b-power-station-be-built</t>
  </si>
  <si>
    <r>
      <rPr>
        <b/>
        <sz val="11"/>
        <color theme="1"/>
        <rFont val="Calibri"/>
        <family val="2"/>
        <scheme val="minor"/>
      </rPr>
      <t xml:space="preserve">$78 million in funding support for the new Tallawarra B gas power plant </t>
    </r>
    <r>
      <rPr>
        <sz val="11"/>
        <color theme="1"/>
        <rFont val="Calibri"/>
        <family val="2"/>
        <scheme val="minor"/>
      </rPr>
      <t>to use 200,000 kg of green hydrogen per year from 2025. Total project cost $83 million. The Federal Government has also committed $5 million to help make the station hydrogen ready.</t>
    </r>
  </si>
  <si>
    <t xml:space="preserve">https://www.energysaver.nsw.gov.au/reducing-emissions-nsw/net-zero-industry-and-innovation/hydrogen-hubs </t>
  </si>
  <si>
    <t>https://www.energy.nsw.gov.au/nsw-response-to-closure-of-eraring-power-station</t>
  </si>
  <si>
    <r>
      <rPr>
        <b/>
        <sz val="11"/>
        <color theme="1"/>
        <rFont val="Calibri"/>
        <family val="2"/>
        <scheme val="minor"/>
      </rPr>
      <t>$550 million as part of the response to the early closure of Eraring Power Station (Hunter Valley):</t>
    </r>
    <r>
      <rPr>
        <sz val="11"/>
        <color theme="1"/>
        <rFont val="Calibri"/>
        <family val="2"/>
        <scheme val="minor"/>
      </rPr>
      <t xml:space="preserve">
</t>
    </r>
    <r>
      <rPr>
        <b/>
        <i/>
        <sz val="11"/>
        <color theme="1"/>
        <rFont val="Calibri"/>
        <family val="2"/>
        <scheme val="minor"/>
      </rPr>
      <t>$300 million expansion of the New Low Carbon Industry Foundations package</t>
    </r>
    <r>
      <rPr>
        <sz val="11"/>
        <color theme="1"/>
        <rFont val="Calibri"/>
        <family val="2"/>
        <scheme val="minor"/>
      </rPr>
      <t xml:space="preserve"> of the </t>
    </r>
    <r>
      <rPr>
        <i/>
        <sz val="11"/>
        <color theme="1"/>
        <rFont val="Calibri"/>
        <family val="2"/>
        <scheme val="minor"/>
      </rPr>
      <t>Net Zero Industry and Innovation Program</t>
    </r>
    <r>
      <rPr>
        <sz val="11"/>
        <color theme="1"/>
        <rFont val="Calibri"/>
        <family val="2"/>
        <scheme val="minor"/>
      </rPr>
      <t xml:space="preserve"> (NOTE: this $300 million already accounted for in above cell).
</t>
    </r>
    <r>
      <rPr>
        <b/>
        <i/>
        <sz val="11"/>
        <color theme="1"/>
        <rFont val="Calibri"/>
        <family val="2"/>
        <scheme val="minor"/>
      </rPr>
      <t xml:space="preserve">$250 million Renewable Manufacturing Fund </t>
    </r>
    <r>
      <rPr>
        <sz val="11"/>
        <color theme="1"/>
        <rFont val="Calibri"/>
        <family val="2"/>
        <scheme val="minor"/>
      </rPr>
      <t>to make strategic co-investments with the private sector to establish and expand local supply chains for renewable energy content, including hydrogen electrolysers.</t>
    </r>
  </si>
  <si>
    <t xml:space="preserve">https://www.energysaver.nsw.gov.au/reducing-emissions-nsw/net-zero-industry-and-innovation </t>
  </si>
  <si>
    <t xml:space="preserve">https://www.nsw.gov.au/media-releases/nsw-hydrogen-strategy-to-drive-investment-create-jobs-and-power-prosperity </t>
  </si>
  <si>
    <r>
      <rPr>
        <b/>
        <sz val="11"/>
        <color theme="1"/>
        <rFont val="Calibri"/>
        <family val="2"/>
        <scheme val="minor"/>
      </rPr>
      <t>$3 billion of incentives to support hydrogen industry development as part of the NSW Hydrogen Strategy</t>
    </r>
    <r>
      <rPr>
        <sz val="11"/>
        <color theme="1"/>
        <rFont val="Calibri"/>
        <family val="2"/>
        <scheme val="minor"/>
      </rPr>
      <t xml:space="preserve">. The program covers exemptions for green hydrogen production from government charges and incentives for green hydrogen production such as NSW’s Renewable Fuels Scheme. </t>
    </r>
  </si>
  <si>
    <t>NSW</t>
  </si>
  <si>
    <t>ACT</t>
  </si>
  <si>
    <t>Jurisdiction</t>
  </si>
  <si>
    <t>State and Territory funding for hydrogen</t>
  </si>
  <si>
    <t>State and Territory Totals</t>
  </si>
  <si>
    <t>AU$billion</t>
  </si>
  <si>
    <t>S&amp;Ts</t>
  </si>
  <si>
    <t>Commonwealth</t>
  </si>
  <si>
    <t>Totals</t>
  </si>
  <si>
    <t>COMMONWEALTH FUNDING TOTALS</t>
  </si>
  <si>
    <t>COMBINED COMMONWEALTH AND STATE &amp; TERRITORY FUNDING TOTALS</t>
  </si>
  <si>
    <t>STATE &amp; TERRITORY FUNDING TOTALS</t>
  </si>
  <si>
    <r>
      <rPr>
        <b/>
        <sz val="11"/>
        <rFont val="Calibri"/>
        <family val="2"/>
        <scheme val="minor"/>
      </rPr>
      <t>$15 million Renewable Hydrogen Fund</t>
    </r>
    <r>
      <rPr>
        <sz val="11"/>
        <rFont val="Calibri"/>
        <family val="2"/>
        <scheme val="minor"/>
      </rPr>
      <t xml:space="preserve"> to support renewable hydrogen feasibility studies and capital works projects across four strategic focus areas: 1. Export; 2. Remote Applications; 3. Hydrogen Blending in Natural Gas Networks; and 4. Transport. </t>
    </r>
    <r>
      <rPr>
        <i/>
        <sz val="11"/>
        <rFont val="Calibri"/>
        <family val="2"/>
        <scheme val="minor"/>
      </rPr>
      <t xml:space="preserve">Funding to date includes: </t>
    </r>
    <r>
      <rPr>
        <sz val="11"/>
        <rFont val="Calibri"/>
        <family val="2"/>
        <scheme val="minor"/>
      </rPr>
      <t xml:space="preserve">
</t>
    </r>
    <r>
      <rPr>
        <i/>
        <sz val="11"/>
        <rFont val="Calibri"/>
        <family val="2"/>
        <scheme val="minor"/>
      </rPr>
      <t>- Round 1 (2019): $10 million allocated to 4 capital works projects and 7 feasibility studies
- Round 2 (2021): $5 million allocated to at least 1 capital works project and 3 feasibility studies</t>
    </r>
  </si>
  <si>
    <r>
      <rPr>
        <b/>
        <sz val="11"/>
        <rFont val="Calibri"/>
        <family val="2"/>
        <scheme val="minor"/>
      </rPr>
      <t>$50 million to stimulate local demand for renewable hydrogen in transport and industrial settings and to drive investment into renewable hydrogen.</t>
    </r>
    <r>
      <rPr>
        <sz val="11"/>
        <rFont val="Calibri"/>
        <family val="2"/>
        <scheme val="minor"/>
      </rPr>
      <t xml:space="preserve"> Funding part of the $61.5 million 2021-22 State Budget announcement to drive renewable hydrogen development and demand stimulation. This program forms part of the $750 million Climate Action Fund. </t>
    </r>
    <r>
      <rPr>
        <i/>
        <sz val="11"/>
        <rFont val="Calibri"/>
        <family val="2"/>
        <scheme val="minor"/>
      </rPr>
      <t>Funding to date includes:</t>
    </r>
    <r>
      <rPr>
        <sz val="11"/>
        <rFont val="Calibri"/>
        <family val="2"/>
        <scheme val="minor"/>
      </rPr>
      <t xml:space="preserve"> $1</t>
    </r>
    <r>
      <rPr>
        <i/>
        <sz val="11"/>
        <rFont val="Calibri"/>
        <family val="2"/>
        <scheme val="minor"/>
      </rPr>
      <t>0 million to support hydrogen fuelled transport (2021)</t>
    </r>
    <r>
      <rPr>
        <sz val="11"/>
        <rFont val="Calibri"/>
        <family val="2"/>
        <scheme val="minor"/>
      </rPr>
      <t>.</t>
    </r>
  </si>
  <si>
    <r>
      <rPr>
        <b/>
        <sz val="11"/>
        <rFont val="Calibri"/>
        <family val="2"/>
      </rPr>
      <t>$608,665 Renewable Hydrogen Business Ready Fund</t>
    </r>
    <r>
      <rPr>
        <sz val="11"/>
        <rFont val="Calibri"/>
        <family val="2"/>
      </rPr>
      <t>. Part of the Accelerating Victoria’s Hydrogen Industry Program to deliver hydrogen trials, pilots and feasibility studies.</t>
    </r>
    <r>
      <rPr>
        <i/>
        <sz val="11"/>
        <color rgb="FFFF0000"/>
        <rFont val="Calibri"/>
        <family val="2"/>
      </rPr>
      <t xml:space="preserve"> </t>
    </r>
    <r>
      <rPr>
        <i/>
        <sz val="11"/>
        <rFont val="Calibri"/>
        <family val="2"/>
      </rPr>
      <t>Funding awarded to 8 projects.</t>
    </r>
  </si>
  <si>
    <r>
      <rPr>
        <b/>
        <sz val="11"/>
        <rFont val="Calibri"/>
        <family val="2"/>
        <scheme val="minor"/>
      </rPr>
      <t>$52.1 million funding remaining under the Energy Innovation Fund (EIF)</t>
    </r>
    <r>
      <rPr>
        <sz val="11"/>
        <rFont val="Calibri"/>
        <family val="2"/>
        <scheme val="minor"/>
      </rPr>
      <t xml:space="preserve">. The EIF Round 2 is targeting renewable technologies that could support Victoria in meeting its net-zero emissions by 2050 target including renewable hydrogen projects. </t>
    </r>
    <r>
      <rPr>
        <i/>
        <sz val="11"/>
        <rFont val="Calibri"/>
        <family val="2"/>
        <scheme val="minor"/>
      </rPr>
      <t>Funding allocated under Round 2: $11.9 million for a renewable hydrogen project (September 2022).</t>
    </r>
  </si>
  <si>
    <r>
      <rPr>
        <b/>
        <sz val="11"/>
        <rFont val="Calibri"/>
        <family val="2"/>
        <scheme val="minor"/>
      </rPr>
      <t>$18.1 million under the Renewable Technology Fund</t>
    </r>
    <r>
      <rPr>
        <sz val="11"/>
        <rFont val="Calibri"/>
        <family val="2"/>
        <scheme val="minor"/>
      </rPr>
      <t xml:space="preserve"> </t>
    </r>
    <r>
      <rPr>
        <b/>
        <sz val="11"/>
        <rFont val="Calibri"/>
        <family val="2"/>
        <scheme val="minor"/>
      </rPr>
      <t>(total $150 million fund).</t>
    </r>
    <r>
      <rPr>
        <sz val="11"/>
        <rFont val="Calibri"/>
        <family val="2"/>
        <scheme val="minor"/>
      </rPr>
      <t xml:space="preserve"> $7.5 million awarded in loans and $10.6 million in grants to three megawatt-scale renewable hydrogen projects.</t>
    </r>
    <r>
      <rPr>
        <i/>
        <sz val="11"/>
        <rFont val="Calibri"/>
        <family val="2"/>
        <scheme val="minor"/>
      </rPr>
      <t xml:space="preserve">                        </t>
    </r>
    <r>
      <rPr>
        <sz val="11"/>
        <rFont val="Calibri"/>
        <family val="2"/>
        <scheme val="minor"/>
      </rPr>
      <t xml:space="preserve">                                                                                                  </t>
    </r>
  </si>
  <si>
    <r>
      <rPr>
        <b/>
        <sz val="11"/>
        <color rgb="FF000000"/>
        <rFont val="Calibri"/>
        <family val="2"/>
        <scheme val="minor"/>
      </rPr>
      <t xml:space="preserve">$1.5 million to Hysata </t>
    </r>
    <r>
      <rPr>
        <sz val="11"/>
        <color rgb="FF000000"/>
        <rFont val="Calibri"/>
        <family val="2"/>
        <scheme val="minor"/>
      </rPr>
      <t>from the NSW Environmental Trust to support development of a highly efficient water electrolyser. This funding is part of a $40 million research and development program to support emissions cuts in high-emitting or hard-to-abate industries to 2030 and beyond.</t>
    </r>
  </si>
  <si>
    <r>
      <t xml:space="preserve">ARENA Renewable Hydrogen for Export R&amp;D Funding Round: </t>
    </r>
    <r>
      <rPr>
        <sz val="11"/>
        <rFont val="Calibri"/>
        <family val="2"/>
        <scheme val="minor"/>
      </rPr>
      <t>grants awarded in 2018 to 16 research projects to propel innovation in exporting renewable hydrogen to the world.</t>
    </r>
  </si>
  <si>
    <r>
      <rPr>
        <b/>
        <sz val="11"/>
        <rFont val="Calibri"/>
        <family val="2"/>
        <scheme val="minor"/>
      </rPr>
      <t>Hydrogen Energy Supply Chain (HESC) project:</t>
    </r>
    <r>
      <rPr>
        <sz val="11"/>
        <rFont val="Calibri"/>
        <family val="2"/>
        <scheme val="minor"/>
      </rPr>
      <t xml:space="preserve"> in January 2022, the HESC project pilot phase demonstrated the extraction of clean liquid hydrogen from Latrobe Valley coal and shipped overseas to Kobe in Japan. The project is now in the feasibility phase. </t>
    </r>
    <r>
      <rPr>
        <i/>
        <sz val="11"/>
        <rFont val="Calibri"/>
        <family val="2"/>
        <scheme val="minor"/>
      </rPr>
      <t>Funding: $50 million awarded in 2018 for the pilot program delivery (delivered January 2022); $7.5 million announced in 2022 towards $184 million pre-commercialisation (feasibility) phase - conditional on Victorian Government also committing $7.5 million.</t>
    </r>
  </si>
  <si>
    <t>2020-21 MYEFO; 2021-22 Budget; 2021-22 MYEFO; 2022-23 October Budget</t>
  </si>
  <si>
    <r>
      <rPr>
        <b/>
        <sz val="11"/>
        <rFont val="Calibri"/>
        <family val="2"/>
        <scheme val="minor"/>
      </rPr>
      <t xml:space="preserve">REGIONAL RESILIENCE AND OPPORTUNITY: Major Enabling Public Infrastructure projects - Northern Territory: </t>
    </r>
    <r>
      <rPr>
        <sz val="11"/>
        <rFont val="Calibri"/>
        <family val="2"/>
        <scheme val="minor"/>
      </rPr>
      <t xml:space="preserve">planned equity to support the construction of common user marine infrastructure within the Middle Arm Sustainable Development Precinct providing a pathway to a decarbonised economy by helping emerging clean energy industries such as green hydrogen and critical minerals. Part of a $2.5 billion infrastructure initiative targeting the Northern Territory. </t>
    </r>
  </si>
  <si>
    <r>
      <rPr>
        <b/>
        <sz val="11"/>
        <rFont val="Calibri"/>
        <family val="2"/>
        <scheme val="minor"/>
      </rPr>
      <t xml:space="preserve">POWERING AUSTRALIA: Powering the Regions: </t>
    </r>
    <r>
      <rPr>
        <sz val="11"/>
        <rFont val="Calibri"/>
        <family val="2"/>
        <scheme val="minor"/>
      </rPr>
      <t>this fund</t>
    </r>
    <r>
      <rPr>
        <b/>
        <sz val="11"/>
        <rFont val="Calibri"/>
        <family val="2"/>
        <scheme val="minor"/>
      </rPr>
      <t xml:space="preserve"> </t>
    </r>
    <r>
      <rPr>
        <sz val="11"/>
        <rFont val="Calibri"/>
        <family val="2"/>
        <scheme val="minor"/>
      </rPr>
      <t>supports the decarbonisation of existing industries and creation of new clean energy industries and jobs. This fund supports new jobs and long-term international competitiveness.</t>
    </r>
  </si>
  <si>
    <r>
      <rPr>
        <b/>
        <sz val="11"/>
        <rFont val="Calibri"/>
        <family val="2"/>
        <scheme val="minor"/>
      </rPr>
      <t>POWERING AUSTRALIA: Rewiring the Nation:</t>
    </r>
    <r>
      <rPr>
        <sz val="11"/>
        <rFont val="Calibri"/>
        <family val="2"/>
        <scheme val="minor"/>
      </rPr>
      <t xml:space="preserve"> modernise Australia’s electricity grid, revitalising traditional industries like steel and aluminium and allow growth in new sectors like hydrogen and battery production. $20 billion in low-cost finance unlocking $58 billion of private co-financing.</t>
    </r>
  </si>
  <si>
    <r>
      <t>Appropriation</t>
    </r>
    <r>
      <rPr>
        <b/>
        <sz val="11"/>
        <color rgb="FFFF0000"/>
        <rFont val="Calibri"/>
        <family val="2"/>
        <scheme val="minor"/>
      </rPr>
      <t xml:space="preserve"> </t>
    </r>
  </si>
  <si>
    <t>CAVEATS</t>
  </si>
  <si>
    <t>DEFINITIONS</t>
  </si>
  <si>
    <t>Hydrogen specific funding</t>
  </si>
  <si>
    <t>Hydrogen eligible funding</t>
  </si>
  <si>
    <r>
      <rPr>
        <b/>
        <sz val="11"/>
        <rFont val="Calibri"/>
        <family val="2"/>
        <scheme val="minor"/>
      </rPr>
      <t>DRIVING THE NATION: Hydrogen Highways Program:</t>
    </r>
    <r>
      <rPr>
        <sz val="11"/>
        <rFont val="Calibri"/>
        <family val="2"/>
        <scheme val="minor"/>
      </rPr>
      <t xml:space="preserve"> a national expansion of hydrogen highways. Up to $80 million will be made available to all States and Territories on a matching basis with funding administered through ARENA's Future Fuels program. Funding part of the $500 million Driving the Nation Fund.</t>
    </r>
    <r>
      <rPr>
        <i/>
        <sz val="11"/>
        <rFont val="Calibri"/>
        <family val="2"/>
        <scheme val="minor"/>
      </rPr>
      <t xml:space="preserve"> Committed funding to date: $10 million each to the Victorian and New South Wales Governments to support the Hume Hydrogen Highways Initiative; $5.5 million to support LINE Hydrogen for the first stage of their Great Southern Project located in Georgetown, Tasmania. </t>
    </r>
    <r>
      <rPr>
        <sz val="11"/>
        <rFont val="Calibri"/>
        <family val="2"/>
        <scheme val="minor"/>
      </rPr>
      <t xml:space="preserve"> </t>
    </r>
  </si>
  <si>
    <r>
      <rPr>
        <b/>
        <sz val="11"/>
        <rFont val="Calibri"/>
        <family val="2"/>
        <scheme val="minor"/>
      </rPr>
      <t xml:space="preserve">Australian Research Council (ARC) grants: </t>
    </r>
    <r>
      <rPr>
        <sz val="11"/>
        <rFont val="Calibri"/>
        <family val="2"/>
        <scheme val="minor"/>
      </rPr>
      <t xml:space="preserve">the ARC’s purpose is to grow knowledge and innovation for the benefit of the Australian community through funding the highest quality research, assessing the quality, engagement and impact of research, and providing advice on research matters. </t>
    </r>
    <r>
      <rPr>
        <i/>
        <sz val="11"/>
        <rFont val="Calibri"/>
        <family val="2"/>
        <scheme val="minor"/>
      </rPr>
      <t>Funding: listed funds awarded for hydrogen related projects since 2018. Preliminary totals only - HyResearch website will inform updated estimates.</t>
    </r>
  </si>
  <si>
    <r>
      <t xml:space="preserve">Miscellaneous funds: </t>
    </r>
    <r>
      <rPr>
        <sz val="11"/>
        <rFont val="Calibri"/>
        <family val="2"/>
        <scheme val="minor"/>
      </rPr>
      <t>National Hydrogen Strategy implementation, Hydrogen Legal Frameworks Review + other administration costs.</t>
    </r>
  </si>
  <si>
    <t>Link</t>
  </si>
  <si>
    <t xml:space="preserve">Link </t>
  </si>
  <si>
    <r>
      <rPr>
        <b/>
        <sz val="11"/>
        <rFont val="Calibri"/>
        <family val="2"/>
      </rPr>
      <t xml:space="preserve">$5.1 million under the Renewable Hydrogen Commercialisation Pathways Fund. </t>
    </r>
    <r>
      <rPr>
        <sz val="11"/>
        <rFont val="Calibri"/>
        <family val="2"/>
      </rPr>
      <t xml:space="preserve">Part of the Accelerating Victoria’s Hydrogen Industry Program to deliver hydrogen trials, pilots and feasibility studies. </t>
    </r>
    <r>
      <rPr>
        <i/>
        <sz val="11"/>
        <rFont val="Calibri"/>
        <family val="2"/>
      </rPr>
      <t xml:space="preserve">Funding awarded to 5 projects. </t>
    </r>
  </si>
  <si>
    <t>*Hydrogen eligible support (AU$)</t>
  </si>
  <si>
    <t>ABOUT</t>
  </si>
  <si>
    <t>Refers to programs that specifically target hydrogen projects and applications for funding.</t>
  </si>
  <si>
    <t>Refers to programs that do not specifically target hydrogen projects and applications for funding but are inclusive of a broad range of net zero/clean energy transition innovations and applications (i.e. decarbonising heavy manufacturing, renewable energy technologies etc).</t>
  </si>
  <si>
    <t>States and Territories</t>
  </si>
  <si>
    <r>
      <rPr>
        <b/>
        <sz val="11"/>
        <color theme="1"/>
        <rFont val="Calibri"/>
        <family val="2"/>
        <scheme val="minor"/>
      </rPr>
      <t>*Hydrogen eligible support ($AU)</t>
    </r>
    <r>
      <rPr>
        <sz val="11"/>
        <color theme="1"/>
        <rFont val="Calibri"/>
        <family val="2"/>
        <scheme val="minor"/>
      </rPr>
      <t>: some double counting acknowledged in these figures</t>
    </r>
  </si>
  <si>
    <r>
      <rPr>
        <b/>
        <sz val="11"/>
        <rFont val="Calibri"/>
        <family val="2"/>
        <scheme val="minor"/>
      </rPr>
      <t xml:space="preserve">**Combined hydrogen specific &amp; eligible support: </t>
    </r>
    <r>
      <rPr>
        <sz val="11"/>
        <rFont val="Calibri"/>
        <family val="2"/>
        <scheme val="minor"/>
      </rPr>
      <t>some double counting acknowledged in these figures</t>
    </r>
  </si>
  <si>
    <r>
      <t xml:space="preserve">As detailed in the above cell - in some instances double counting is acknowledged under </t>
    </r>
    <r>
      <rPr>
        <i/>
        <sz val="11"/>
        <color theme="1"/>
        <rFont val="Calibri"/>
        <family val="2"/>
        <scheme val="minor"/>
      </rPr>
      <t xml:space="preserve">'Hydrogen specific funding' </t>
    </r>
    <r>
      <rPr>
        <sz val="11"/>
        <color theme="1"/>
        <rFont val="Calibri"/>
        <family val="2"/>
        <scheme val="minor"/>
      </rPr>
      <t xml:space="preserve">figures. As such, the </t>
    </r>
    <r>
      <rPr>
        <i/>
        <sz val="11"/>
        <color theme="1"/>
        <rFont val="Calibri"/>
        <family val="2"/>
        <scheme val="minor"/>
      </rPr>
      <t>'Combined hydrogen specific &amp; eligible support'</t>
    </r>
    <r>
      <rPr>
        <sz val="11"/>
        <color theme="1"/>
        <rFont val="Calibri"/>
        <family val="2"/>
        <scheme val="minor"/>
      </rPr>
      <t xml:space="preserve"> totals listed in the</t>
    </r>
    <r>
      <rPr>
        <i/>
        <sz val="11"/>
        <color theme="1"/>
        <rFont val="Calibri"/>
        <family val="2"/>
        <scheme val="minor"/>
      </rPr>
      <t xml:space="preserve"> 'Funding Totals'</t>
    </r>
    <r>
      <rPr>
        <sz val="11"/>
        <color theme="1"/>
        <rFont val="Calibri"/>
        <family val="2"/>
        <scheme val="minor"/>
      </rPr>
      <t xml:space="preserve"> tab will include some double counting of funds. We acknowledge double counting is present in the database and are working to update these figures through time to improve the accuracy of reported funding totals.</t>
    </r>
  </si>
  <si>
    <r>
      <t>In some instances '</t>
    </r>
    <r>
      <rPr>
        <i/>
        <sz val="11"/>
        <color theme="1"/>
        <rFont val="Calibri"/>
        <family val="2"/>
        <scheme val="minor"/>
      </rPr>
      <t>Hydrogen eligible funding'</t>
    </r>
    <r>
      <rPr>
        <sz val="11"/>
        <color theme="1"/>
        <rFont val="Calibri"/>
        <family val="2"/>
        <scheme val="minor"/>
      </rPr>
      <t xml:space="preserve"> figures double count figures accounted for under </t>
    </r>
    <r>
      <rPr>
        <i/>
        <sz val="11"/>
        <color theme="1"/>
        <rFont val="Calibri"/>
        <family val="2"/>
        <scheme val="minor"/>
      </rPr>
      <t>'Hydrogen specific funding'</t>
    </r>
    <r>
      <rPr>
        <sz val="11"/>
        <color theme="1"/>
        <rFont val="Calibri"/>
        <family val="2"/>
        <scheme val="minor"/>
      </rPr>
      <t xml:space="preserve">. An example includes the </t>
    </r>
    <r>
      <rPr>
        <i/>
        <sz val="11"/>
        <color theme="1"/>
        <rFont val="Calibri"/>
        <family val="2"/>
        <scheme val="minor"/>
      </rPr>
      <t>$4.5 billion Queensland Renewable Energy and Hydrogen Jobs Fund</t>
    </r>
    <r>
      <rPr>
        <sz val="11"/>
        <color theme="1"/>
        <rFont val="Calibri"/>
        <family val="2"/>
        <scheme val="minor"/>
      </rPr>
      <t xml:space="preserve"> listed under the </t>
    </r>
    <r>
      <rPr>
        <i/>
        <sz val="11"/>
        <color theme="1"/>
        <rFont val="Calibri"/>
        <family val="2"/>
        <scheme val="minor"/>
      </rPr>
      <t>States and Territory Funding tab</t>
    </r>
    <r>
      <rPr>
        <sz val="11"/>
        <color theme="1"/>
        <rFont val="Calibri"/>
        <family val="2"/>
        <scheme val="minor"/>
      </rPr>
      <t xml:space="preserve">. $43.9 million is counted as </t>
    </r>
    <r>
      <rPr>
        <i/>
        <sz val="11"/>
        <color theme="1"/>
        <rFont val="Calibri"/>
        <family val="2"/>
        <scheme val="minor"/>
      </rPr>
      <t xml:space="preserve">'Hydrogen specific funding' </t>
    </r>
    <r>
      <rPr>
        <sz val="11"/>
        <color theme="1"/>
        <rFont val="Calibri"/>
        <family val="2"/>
        <scheme val="minor"/>
      </rPr>
      <t xml:space="preserve">AND as part of the total $4.5 billion </t>
    </r>
    <r>
      <rPr>
        <i/>
        <sz val="11"/>
        <color theme="1"/>
        <rFont val="Calibri"/>
        <family val="2"/>
        <scheme val="minor"/>
      </rPr>
      <t>'Hydrogen eligible funding'</t>
    </r>
    <r>
      <rPr>
        <sz val="11"/>
        <color theme="1"/>
        <rFont val="Calibri"/>
        <family val="2"/>
        <scheme val="minor"/>
      </rPr>
      <t>. We acknowledge double counting is present in the database and are working to update these figures through time to improve the accuracy of reported funding totals.</t>
    </r>
  </si>
  <si>
    <r>
      <rPr>
        <b/>
        <sz val="11"/>
        <rFont val="Calibri"/>
        <family val="2"/>
        <scheme val="minor"/>
      </rPr>
      <t>$635,000 to support the National Energy Resources Australia (NERA) national hydrogen technology clusters program</t>
    </r>
    <r>
      <rPr>
        <sz val="11"/>
        <rFont val="Calibri"/>
        <family val="2"/>
        <scheme val="minor"/>
      </rPr>
      <t xml:space="preserve"> for the development of the Victorian Hydrogen Technology Cluster Network. The Victorian Government is co-funding regional hydrogen technology clusters in Gippsland, Clayton, Greater Geelong and the Mallee. </t>
    </r>
  </si>
  <si>
    <r>
      <rPr>
        <b/>
        <sz val="11"/>
        <color theme="1"/>
        <rFont val="Calibri"/>
        <family val="2"/>
        <scheme val="minor"/>
      </rPr>
      <t xml:space="preserve">$2 million for the Remote Power System Strategy </t>
    </r>
    <r>
      <rPr>
        <sz val="11"/>
        <color theme="1"/>
        <rFont val="Calibri"/>
        <family val="2"/>
        <scheme val="minor"/>
      </rPr>
      <t xml:space="preserve">including innovative technologies such as hydrogen. </t>
    </r>
  </si>
  <si>
    <r>
      <rPr>
        <b/>
        <sz val="11"/>
        <color theme="1"/>
        <rFont val="Calibri"/>
        <family val="2"/>
        <scheme val="minor"/>
      </rPr>
      <t>Major Project Status</t>
    </r>
    <r>
      <rPr>
        <sz val="11"/>
        <color theme="1"/>
        <rFont val="Calibri"/>
        <family val="2"/>
        <scheme val="minor"/>
      </rPr>
      <t xml:space="preserve"> granted to Provaris Energy’s green hydrogen production project on the Tiwi Islands.</t>
    </r>
  </si>
  <si>
    <r>
      <t xml:space="preserve">Total of $25 million for regional trials in new and emerging technologies, including </t>
    </r>
    <r>
      <rPr>
        <b/>
        <sz val="11"/>
        <rFont val="Calibri"/>
        <family val="2"/>
        <scheme val="minor"/>
      </rPr>
      <t>$15 million for hydrogen fuel cell electric buses.</t>
    </r>
  </si>
  <si>
    <t>State-first trial of hydrogen-powered electric buses on the state’s Central Coast.</t>
  </si>
  <si>
    <t>**Combined hydrogen specific &amp; eligible support:</t>
  </si>
  <si>
    <r>
      <t>Investment Attraction Fund</t>
    </r>
    <r>
      <rPr>
        <sz val="11"/>
        <rFont val="Calibri"/>
        <family val="2"/>
        <scheme val="minor"/>
      </rPr>
      <t xml:space="preserve"> to encourage new investment that will create local jobs, increase demand for local goods and services, and secure trade in new sectors and within new markets.</t>
    </r>
  </si>
  <si>
    <r>
      <rPr>
        <b/>
        <sz val="11"/>
        <color rgb="FF000000"/>
        <rFont val="Calibri"/>
        <family val="2"/>
        <scheme val="minor"/>
      </rPr>
      <t>Regional Hydrogen Hubs Program:</t>
    </r>
    <r>
      <rPr>
        <sz val="11"/>
        <color rgb="FF000000"/>
        <rFont val="Calibri"/>
        <family val="2"/>
        <scheme val="minor"/>
      </rPr>
      <t xml:space="preserve"> 7 Hydrogen Hubs (located in Gladstone, the Hunter Valley, Bell Bay, Port Bonython, Kwinana and the Pilbara) and 9 Development &amp; Design projects announced for funding across regions of Australia ($441.8 million total). An additional Hydrogen Hub in Townsville, Queensland still to be determined (up to $71.9 million committed as part of the 2022-23 October Budget). </t>
    </r>
  </si>
  <si>
    <r>
      <rPr>
        <b/>
        <sz val="11"/>
        <rFont val="Calibri"/>
        <family val="2"/>
        <scheme val="minor"/>
      </rPr>
      <t>Hydrogen Headstart:</t>
    </r>
    <r>
      <rPr>
        <sz val="11"/>
        <rFont val="Calibri"/>
        <family val="2"/>
        <scheme val="minor"/>
      </rPr>
      <t xml:space="preserve"> $2 billion providing revenue support for large-scale renewable hydrogen projects through competitive hydrogen production contracts. This investment will help bridge the commercial gap for early projects.</t>
    </r>
  </si>
  <si>
    <t>2023-24 Budget</t>
  </si>
  <si>
    <t>https://arena.gov.au/funding/german-australian-hydrogen-innovation-and-technology-incubator-hygate/  
https://arena.gov.au/news/recipients-announced-for-australia-germany-hygate-initiative/</t>
  </si>
  <si>
    <r>
      <rPr>
        <b/>
        <sz val="11"/>
        <rFont val="Calibri"/>
        <family val="2"/>
        <scheme val="minor"/>
      </rPr>
      <t xml:space="preserve">Guarantee of Origin (GO) Scheme: </t>
    </r>
    <r>
      <rPr>
        <sz val="11"/>
        <rFont val="Calibri"/>
        <family val="2"/>
        <scheme val="minor"/>
      </rPr>
      <t>the GO scheme is designed to be a product-based emissions accounting framework that measures and tracks emissions and associated information across the value chain.</t>
    </r>
    <r>
      <rPr>
        <b/>
        <sz val="11"/>
        <rFont val="Calibri"/>
        <family val="2"/>
        <scheme val="minor"/>
      </rPr>
      <t xml:space="preserve"> </t>
    </r>
    <r>
      <rPr>
        <i/>
        <sz val="11"/>
        <rFont val="Calibri"/>
        <family val="2"/>
        <scheme val="minor"/>
      </rPr>
      <t>Funding: $9.7 million to the Clean Energy Regulator (CER) to administer trials (2021-22 Budget); $10 million to the CER to accelerate and implement GO (2022-23 May Budget); $2.2 million to DCCEEW to implement the policy work (2022-23 October Budget); $38.2 million over 8 years to DCCEEW and CER to implement the scheme.</t>
    </r>
  </si>
  <si>
    <t>2020-21 Budget; 2022-23 May Budget; 2022-23 October Budget; 2023-24 Budget</t>
  </si>
  <si>
    <r>
      <rPr>
        <b/>
        <sz val="11"/>
        <rFont val="Calibri"/>
        <family val="2"/>
        <scheme val="minor"/>
      </rPr>
      <t>Hydrogen Research and Development Round:</t>
    </r>
    <r>
      <rPr>
        <sz val="11"/>
        <rFont val="Calibri"/>
        <family val="2"/>
        <scheme val="minor"/>
      </rPr>
      <t xml:space="preserve"> ARENA has $25 million for two streams: one focused on improving and optimising the production of renewable hydrogen and hydrogen derivatives such as ammonia, and another investigating storage and distribution solutions.</t>
    </r>
  </si>
  <si>
    <t>https://arena.gov.au/news/investing-in-home-grown-research-for-hydrogen-and-steel/</t>
  </si>
  <si>
    <t>April 2023</t>
  </si>
  <si>
    <r>
      <rPr>
        <b/>
        <sz val="11"/>
        <rFont val="Calibri"/>
        <family val="2"/>
        <scheme val="minor"/>
      </rPr>
      <t xml:space="preserve">Low emissions Iron and Steel Round: </t>
    </r>
    <r>
      <rPr>
        <sz val="11"/>
        <rFont val="Calibri"/>
        <family val="2"/>
        <scheme val="minor"/>
      </rPr>
      <t xml:space="preserve">offers funding for research that can significantly reduce emissions across the steel value chain in the near and long term. </t>
    </r>
  </si>
  <si>
    <r>
      <rPr>
        <b/>
        <sz val="11"/>
        <rFont val="Calibri"/>
        <family val="2"/>
        <scheme val="minor"/>
      </rPr>
      <t xml:space="preserve">First Nations Engagement: </t>
    </r>
    <r>
      <rPr>
        <sz val="11"/>
        <rFont val="Calibri"/>
        <family val="2"/>
        <scheme val="minor"/>
      </rPr>
      <t>$2.0 million to establish a fund to support First Nations people  and businesses to engage with hydrogen project proponents, planning processes and program design</t>
    </r>
  </si>
  <si>
    <r>
      <t xml:space="preserve">Identifying Australia's Competitive strengths: </t>
    </r>
    <r>
      <rPr>
        <sz val="11"/>
        <rFont val="Calibri"/>
        <family val="2"/>
        <scheme val="minor"/>
      </rPr>
      <t>$5.6 million to support further work on the best ways to leverage Australia’s competitive strengths in renewable energy, critical minerals and highly skilled workforce to accelerate our other clean industrial and manufacturing capabilities, with further actions to be identified by the end of 2023.</t>
    </r>
  </si>
  <si>
    <r>
      <rPr>
        <b/>
        <sz val="11"/>
        <color rgb="FF000000"/>
        <rFont val="Calibri"/>
        <family val="2"/>
        <scheme val="minor"/>
      </rPr>
      <t xml:space="preserve">REGIONAL RESILIENCE AND OPPORTUNITY: Major Enabling Public Infrastructure projects -Port of Newcastle, NSW: </t>
    </r>
    <r>
      <rPr>
        <sz val="11"/>
        <color rgb="FF000000"/>
        <rFont val="Calibri"/>
        <family val="2"/>
        <scheme val="minor"/>
      </rPr>
      <t>$100 million to support the Port of Newcastle and the Hunter region to become hydrogen-ready.</t>
    </r>
  </si>
  <si>
    <t>https://ministers.treasury.gov.au/ministers/jim-chalmers-2022/media-releases/hydrogen-headstart-power-new-jobs-industry</t>
  </si>
  <si>
    <r>
      <t xml:space="preserve">This dataset details hydrogen funding programs offered by the Australian Government (the Commonwealth) and all Australian State and Territory Governments. It has been published to provide a single source of all hydrogen funding opportunities in Australia. 
The collation and maintenance of this dataset is a collaborative effort between all jurisdictions and is managed by the Commonwealth Department of Climate Change, Energy, the Environment and Water (DCCEEW). It is a live dataset that will updated on a quarterly basis to account for changes in funding structures and to improve the overall accuracy of reported funding totals. 
DCCEEW has tried to make the information in this product as accurate as possible, however, it does not guarantee all information is accurate or complete. Therefore, you should not solely rely on this information when making a commercial decision. If you identify an error in this dataset please contact DCCEEW via </t>
    </r>
    <r>
      <rPr>
        <u/>
        <sz val="11"/>
        <color rgb="FF0070C0"/>
        <rFont val="Calibri"/>
        <family val="2"/>
        <scheme val="minor"/>
      </rPr>
      <t>hydrogen@dcceew.gov.au</t>
    </r>
    <r>
      <rPr>
        <sz val="11"/>
        <rFont val="Calibri"/>
        <family val="2"/>
        <scheme val="minor"/>
      </rPr>
      <t xml:space="preserve">. </t>
    </r>
  </si>
  <si>
    <r>
      <rPr>
        <b/>
        <sz val="11"/>
        <rFont val="Calibri"/>
        <family val="2"/>
        <scheme val="minor"/>
      </rPr>
      <t xml:space="preserve">HyGATE Initiative: </t>
    </r>
    <r>
      <rPr>
        <sz val="11"/>
        <rFont val="Calibri"/>
        <family val="2"/>
        <scheme val="minor"/>
      </rPr>
      <t xml:space="preserve">to support real-world pilot, trial and demonstration projects along the hydrogen supply chain and to facilitate collaboration between Australian and German partners. ARENA  teamed up with Germany’s Federal Ministry of Education and Research (BMBF) to administer HyGATE. </t>
    </r>
    <r>
      <rPr>
        <i/>
        <sz val="11"/>
        <rFont val="Calibri"/>
        <family val="2"/>
        <scheme val="minor"/>
      </rPr>
      <t>Conditional Funding:  $20.74 million to Edify Energy to support deployment of 17.5 MW electrolyser; $19.48 million to Vast Solar for developing a methanol production plant using renewable energy (10 MW electolyser); $8.98 million to Hysata help develop their 'capillary-fed' electrolyser; $0.8 million to ATCO Australia present a pathway for hydrogen and ammonia production in the Illawarra region.</t>
    </r>
  </si>
  <si>
    <r>
      <rPr>
        <b/>
        <sz val="11"/>
        <rFont val="Calibri"/>
        <family val="2"/>
        <scheme val="minor"/>
      </rPr>
      <t xml:space="preserve">$70 million to support the Pilbara Hydrogen Hub. </t>
    </r>
    <r>
      <rPr>
        <sz val="11"/>
        <rFont val="Calibri"/>
        <family val="2"/>
        <scheme val="minor"/>
      </rPr>
      <t>1 of 7 Hydrogen Hubs selected for funding under the Commonwealth Government's Regional Hydrogen Hubs Program.  An additional $2.2 million was awarded for the Pilbara Hydrogen Hub FTE's and Indigenous Land Use Agreement (ILUA) work.</t>
    </r>
  </si>
  <si>
    <t>https://www.mediastatements.wa.gov.au/Pages/McGowan/2022/08/$10-million-to-fuel-new-renewable-hydrogen-transport-project.aspx</t>
  </si>
  <si>
    <r>
      <t xml:space="preserve">$10 million to fuel new renewable hydrogen transport project
</t>
    </r>
    <r>
      <rPr>
        <sz val="11"/>
        <rFont val="Calibri"/>
        <family val="2"/>
        <scheme val="minor"/>
      </rPr>
      <t>A subset of the $61.5 million 2021-22 State Budget announcement to drive renewable hydrogen development and demand stimulation.</t>
    </r>
  </si>
  <si>
    <t xml:space="preserve">https://www.mediastatements.wa.gov.au/Pages/McGowan/2021/09/61-point-5-million-dollar-boost-for-WAs-renewable-hydrogen-industry.aspx </t>
  </si>
  <si>
    <t>*already counted under $50 million to stimulate demand for renewable hydrogen in transport</t>
  </si>
  <si>
    <t>$</t>
  </si>
  <si>
    <t>*already counted under $50 million to drive investment into renewable hydrogen</t>
  </si>
  <si>
    <r>
      <rPr>
        <b/>
        <sz val="11"/>
        <rFont val="Calibri"/>
        <family val="2"/>
        <scheme val="minor"/>
      </rPr>
      <t>$4.5 billion Queensland Renewable Energy and Hydrogen Jobs Fund.</t>
    </r>
    <r>
      <rPr>
        <sz val="11"/>
        <rFont val="Calibri"/>
        <family val="2"/>
        <scheme val="minor"/>
      </rPr>
      <t xml:space="preserve"> Fund</t>
    </r>
    <r>
      <rPr>
        <b/>
        <sz val="11"/>
        <rFont val="Calibri"/>
        <family val="2"/>
        <scheme val="minor"/>
      </rPr>
      <t xml:space="preserve"> </t>
    </r>
    <r>
      <rPr>
        <sz val="11"/>
        <rFont val="Calibri"/>
        <family val="2"/>
        <scheme val="minor"/>
      </rPr>
      <t xml:space="preserve">topped up from $2 billion in September 2022 as part of the </t>
    </r>
    <r>
      <rPr>
        <i/>
        <sz val="11"/>
        <rFont val="Calibri"/>
        <family val="2"/>
        <scheme val="minor"/>
      </rPr>
      <t>Queensland Energy and Jobs Plan</t>
    </r>
    <r>
      <rPr>
        <sz val="11"/>
        <rFont val="Calibri"/>
        <family val="2"/>
        <scheme val="minor"/>
      </rPr>
      <t xml:space="preserve">. Includes a $350 million Industry Partnership Program and existing programs that support job-creating industries like renewable energy, hydrogen, resource recovery, business, manufacturing and catalytic infrastructure. Eligibility for funding requires that an application is made by an energy Government Owned Corporation. </t>
    </r>
    <r>
      <rPr>
        <i/>
        <sz val="11"/>
        <rFont val="Calibri"/>
        <family val="2"/>
        <scheme val="minor"/>
      </rPr>
      <t xml:space="preserve">Funding: to date $43.9 million has been allocated to two  hydrogen related projects and a commitment under the Queensland Energy and Jobs Plan to invest in a 200MW hydrogen-ready gas peaker at Kogan Creek.   </t>
    </r>
    <r>
      <rPr>
        <sz val="11"/>
        <rFont val="Calibri"/>
        <family val="2"/>
        <scheme val="minor"/>
      </rPr>
      <t xml:space="preserve">   </t>
    </r>
  </si>
  <si>
    <r>
      <rPr>
        <b/>
        <sz val="11"/>
        <rFont val="Calibri"/>
        <family val="2"/>
        <scheme val="minor"/>
      </rPr>
      <t xml:space="preserve">$12.3 million to support Australian Gas Infrastructure Group's (AGIG) Hydrogen Park Murray Valley project. </t>
    </r>
    <r>
      <rPr>
        <sz val="11"/>
        <rFont val="Calibri"/>
        <family val="2"/>
        <scheme val="minor"/>
      </rPr>
      <t xml:space="preserve">The project will deploy a 10MW electrolyser for initial gas blending use co-located with North East Water's wastewater treatment plant in Wodonga. </t>
    </r>
  </si>
  <si>
    <t>June 2023</t>
  </si>
  <si>
    <t>https://arena.gov.au/projects/hydrogen-park-murray-valley-facility/</t>
  </si>
  <si>
    <r>
      <rPr>
        <b/>
        <sz val="11"/>
        <color rgb="FF000000"/>
        <rFont val="Calibri"/>
        <family val="2"/>
        <scheme val="minor"/>
      </rPr>
      <t>ARENA Renewable Hydrogen Deployment Funding Round:</t>
    </r>
    <r>
      <rPr>
        <sz val="11"/>
        <color rgb="FF000000"/>
        <rFont val="Calibri"/>
        <family val="2"/>
        <scheme val="minor"/>
      </rPr>
      <t xml:space="preserve"> help fast track the development of renewable hydrogen in Australia by funding commercial-scale hydrogen production projects. </t>
    </r>
    <r>
      <rPr>
        <i/>
        <sz val="11"/>
        <color rgb="FF000000"/>
        <rFont val="Calibri"/>
        <family val="2"/>
        <scheme val="minor"/>
      </rPr>
      <t xml:space="preserve">Funding awarded to two projects: $47.5 million to Yuri SPV;  and $36.1 million to Australia Gas Networks Limited (AGIG). </t>
    </r>
  </si>
  <si>
    <t xml:space="preserve"> https://arena.gov.au/projects/yuri-renewable-hydrogen-to-ammonia-project/ https://arena.gov.au/projects/hydrogen-park-murray-valley-facility/ </t>
  </si>
  <si>
    <r>
      <t>$3 million from the Climate Action Fund for additional renewable hydrogen planning activities;</t>
    </r>
    <r>
      <rPr>
        <sz val="11"/>
        <rFont val="Calibri"/>
        <family val="2"/>
        <scheme val="minor"/>
      </rPr>
      <t xml:space="preserve"> incl. business case development for the $10 million Fed Hydrogen Highway initiative.</t>
    </r>
  </si>
  <si>
    <t>2023</t>
  </si>
  <si>
    <t>$5 million – Infinite Green Energy Hub -Northam (Investment Attraction Fund)</t>
  </si>
  <si>
    <t>July 2023</t>
  </si>
  <si>
    <t>https://www.wa.gov.au/government/media-statements/Cook-Labor-Government/%245-million-committed-for-green-hydrogen-project-in-Northam--20230718</t>
  </si>
  <si>
    <r>
      <t xml:space="preserve">$25 million to establish a </t>
    </r>
    <r>
      <rPr>
        <b/>
        <sz val="11"/>
        <rFont val="Calibri"/>
        <family val="2"/>
        <scheme val="minor"/>
      </rPr>
      <t>Hydrogen Centre of Excellence</t>
    </r>
    <r>
      <rPr>
        <sz val="11"/>
        <rFont val="Calibri"/>
        <family val="2"/>
        <scheme val="minor"/>
      </rPr>
      <t xml:space="preserve"> in Glenwood Sydney. The centre will partner with the Plumbing Industry Climate Action Centre to provide vocational training for plumbers in specialist skills related to hydrogen.</t>
    </r>
  </si>
  <si>
    <r>
      <rPr>
        <b/>
        <sz val="11"/>
        <color rgb="FF000000"/>
        <rFont val="Calibri"/>
        <family val="2"/>
        <scheme val="minor"/>
      </rPr>
      <t>$500,000 for the Coregas H2Station, Australia's first hydrogen refuelling station for heavy vehicles</t>
    </r>
    <r>
      <rPr>
        <sz val="11"/>
        <color rgb="FF000000"/>
        <rFont val="Calibri"/>
        <family val="2"/>
        <scheme val="minor"/>
      </rPr>
      <t>. The Coregas H2Station was opened at Port Kembla in July 2023 and will facilitate zero emissions fuel cell trucks in the Illawarra-Shoalhaven region.</t>
    </r>
  </si>
  <si>
    <t>https://www.wa.gov.au/government/media-statements/Cook-Labor-Government/Major-%24148-million-boost-for-40-job-creating-diversification-projects-20230718</t>
  </si>
  <si>
    <r>
      <rPr>
        <b/>
        <sz val="11"/>
        <rFont val="Calibri"/>
        <family val="2"/>
        <scheme val="minor"/>
      </rPr>
      <t>$500,000 to support HAMR Energy's Portland Renewable Fuels feasibility/FEED study through the Portland Diversification Fund.</t>
    </r>
    <r>
      <rPr>
        <sz val="11"/>
        <rFont val="Calibri"/>
        <family val="2"/>
        <scheme val="minor"/>
      </rPr>
      <t xml:space="preserve"> The project will assess feasibility/FEED of a plant converting residual forestry mass to green methanol using renewable hydrogen, including a 100MW electrolyser to support production of 200,000ktpa of green methanol for use as shipping fuel.  </t>
    </r>
  </si>
  <si>
    <t>https://www.premier.vic.gov.au/backing-portland-renewable-fuel-manufacturing-hub</t>
  </si>
  <si>
    <t xml:space="preserve">ACT Total </t>
  </si>
  <si>
    <t>NSW Total</t>
  </si>
  <si>
    <t>NT Total</t>
  </si>
  <si>
    <t>QLD Total</t>
  </si>
  <si>
    <t>SA Total</t>
  </si>
  <si>
    <t>TAS Total</t>
  </si>
  <si>
    <t>VIC Total</t>
  </si>
  <si>
    <t>WA Total</t>
  </si>
  <si>
    <r>
      <rPr>
        <b/>
        <sz val="11"/>
        <rFont val="Calibri"/>
        <family val="2"/>
        <scheme val="minor"/>
      </rPr>
      <t xml:space="preserve">$96.2 million to renewable energy and hydrogen industry training and skills development. 
</t>
    </r>
    <r>
      <rPr>
        <sz val="11"/>
        <rFont val="Calibri"/>
        <family val="2"/>
        <scheme val="minor"/>
      </rPr>
      <t>- $20 million towards a Queensland Apprenticeships Centre in renewable hydrogen at Beenleigh.
- $17 million of the $23 million total project cost for the Pinkenba Renewable Energy Training Facility.
- $13.2 million towards a Hydrogen and Renewable Energy training facility at Bohle TAFE in Townsville.
- $4 million for an Energy Strategy under the Queensland Government's $15 million VET Emerging Industries Initiative which consists of an electric vehicle skills fund, a $1 million hydrogen skills fund and a TAFE Renewable Energy Strategy.                                                                                                                                                                                         - $2 million committed to upgrade training facilities at Gladstone State High School to prepare students for jobs in the hydrogen industry. 
- $40 million for the Eagle Farm TAFE Robotics and Advanced Manufacturing Centre including specialised robotics, hydrogen, renewable energy and electrotechnology workshops, digital labs, learning areas and amenities.</t>
    </r>
  </si>
  <si>
    <r>
      <rPr>
        <b/>
        <sz val="11"/>
        <rFont val="Calibri"/>
        <family val="2"/>
        <scheme val="minor"/>
      </rPr>
      <t xml:space="preserve">$35 million Hydrogen Industry Development Fund </t>
    </r>
    <r>
      <rPr>
        <sz val="11"/>
        <rFont val="Calibri"/>
        <family val="2"/>
        <scheme val="minor"/>
      </rPr>
      <t>for hydrogen industry development activities. Rounds 1 and 2 complete.</t>
    </r>
  </si>
  <si>
    <r>
      <rPr>
        <b/>
        <sz val="11"/>
        <rFont val="Calibri"/>
        <family val="2"/>
        <scheme val="minor"/>
      </rPr>
      <t xml:space="preserve">$20 million under the Queensland Energy and Jobs Plan </t>
    </r>
    <r>
      <rPr>
        <sz val="11"/>
        <rFont val="Calibri"/>
        <family val="2"/>
        <scheme val="minor"/>
      </rPr>
      <t>to accelerate renewable hydrogen hubs ($15 million, including $8.5 million for the Abbot Point Activation Initiative) and a $5 million increase community awareness of renewable hydrogen.</t>
    </r>
  </si>
  <si>
    <t>Tri-state MoU between New South Wales, Victoria and Queensland Governments to build an East Coast Renewable Hydrogen Refuelling Network). Victoria and New South Wales Governments have each committed $10 million to the initiative to build hydrogen refuelling infrastructure along the Hume Highway between Melbourne and Sydney and to support a fleet of hydrogen trucks. Queensland is yet to commit funds.</t>
  </si>
  <si>
    <r>
      <rPr>
        <b/>
        <sz val="11"/>
        <color theme="1"/>
        <rFont val="Calibri"/>
        <family val="2"/>
        <scheme val="minor"/>
      </rPr>
      <t>$1.05 billion under the Net Zero Industry and Innovation Program</t>
    </r>
    <r>
      <rPr>
        <sz val="11"/>
        <color theme="1"/>
        <rFont val="Calibri"/>
        <family val="2"/>
        <scheme val="minor"/>
      </rPr>
      <t xml:space="preserve">. Across the three focus areas of the program there will be investments in green hydrogen initiatives to meet the legislative commitment under the </t>
    </r>
    <r>
      <rPr>
        <i/>
        <sz val="11"/>
        <color theme="1"/>
        <rFont val="Calibri"/>
        <family val="2"/>
        <scheme val="minor"/>
      </rPr>
      <t>NSW Electricity Infrastructure Investment Act 2020</t>
    </r>
    <r>
      <rPr>
        <sz val="11"/>
        <color theme="1"/>
        <rFont val="Calibri"/>
        <family val="2"/>
        <scheme val="minor"/>
      </rPr>
      <t xml:space="preserve"> to invest $50 million before 2030 to develop the green hydrogen sector. The three focus areas include:                                                                                                            </t>
    </r>
    <r>
      <rPr>
        <i/>
        <sz val="11"/>
        <color theme="1"/>
        <rFont val="Calibri"/>
        <family val="2"/>
        <scheme val="minor"/>
      </rPr>
      <t xml:space="preserve">
</t>
    </r>
    <r>
      <rPr>
        <b/>
        <i/>
        <sz val="11"/>
        <color theme="1"/>
        <rFont val="Calibri"/>
        <family val="2"/>
        <scheme val="minor"/>
      </rPr>
      <t>1. $195 million Clean Technology Innovation</t>
    </r>
    <r>
      <rPr>
        <i/>
        <sz val="11"/>
        <color theme="1"/>
        <rFont val="Calibri"/>
        <family val="2"/>
        <scheme val="minor"/>
      </rPr>
      <t xml:space="preserve">
</t>
    </r>
    <r>
      <rPr>
        <b/>
        <i/>
        <sz val="11"/>
        <color theme="1"/>
        <rFont val="Calibri"/>
        <family val="2"/>
        <scheme val="minor"/>
      </rPr>
      <t xml:space="preserve">2. $475 million New Low Carbon Industry Foundations </t>
    </r>
    <r>
      <rPr>
        <sz val="11"/>
        <color theme="1"/>
        <rFont val="Calibri"/>
        <family val="2"/>
        <scheme val="minor"/>
      </rPr>
      <t xml:space="preserve">(an additional $300 million was added to the original $175 million as part of a $550 million package released by NSW in 2022 in response to the early closure of the Eraring Power Station. More details in cells below). Hydrogen relevant funding includes:                                                                                                                              </t>
    </r>
    <r>
      <rPr>
        <i/>
        <sz val="11"/>
        <color theme="1"/>
        <rFont val="Calibri"/>
        <family val="2"/>
        <scheme val="minor"/>
      </rPr>
      <t xml:space="preserve">                                                                                        
- $10 million Hume Hydrogen Highway Initiative (more details in cells below)                                                                                             
- $150 million Hydrogen Hubs Program (more details in cells below)                                                                                                                                                                                                                        </t>
    </r>
    <r>
      <rPr>
        <b/>
        <i/>
        <sz val="11"/>
        <color theme="1"/>
        <rFont val="Calibri"/>
        <family val="2"/>
        <scheme val="minor"/>
      </rPr>
      <t>3</t>
    </r>
    <r>
      <rPr>
        <i/>
        <sz val="11"/>
        <color theme="1"/>
        <rFont val="Calibri"/>
        <family val="2"/>
        <scheme val="minor"/>
      </rPr>
      <t xml:space="preserve">. </t>
    </r>
    <r>
      <rPr>
        <b/>
        <i/>
        <sz val="11"/>
        <color theme="1"/>
        <rFont val="Calibri"/>
        <family val="2"/>
        <scheme val="minor"/>
      </rPr>
      <t>$380 million High Emitting Industries</t>
    </r>
  </si>
  <si>
    <r>
      <rPr>
        <b/>
        <sz val="11"/>
        <color theme="1"/>
        <rFont val="Calibri"/>
        <family val="2"/>
        <scheme val="minor"/>
      </rPr>
      <t xml:space="preserve">Up to $150 million for the Hydrogen Hubs Initiative </t>
    </r>
    <r>
      <rPr>
        <sz val="11"/>
        <color theme="1"/>
        <rFont val="Calibri"/>
        <family val="2"/>
        <scheme val="minor"/>
      </rPr>
      <t xml:space="preserve">for the development of two new hydrogen hubs in the Illawarra and Hunter regions. So far $109.3m allocated to 3 hydrogen hubs projects in NSW, totalling 72 MW of initial phase electrolyser capacity, with potential to scale to over 1.5 GW.  Hubs funding part of the </t>
    </r>
    <r>
      <rPr>
        <i/>
        <sz val="11"/>
        <color theme="1"/>
        <rFont val="Calibri"/>
        <family val="2"/>
        <scheme val="minor"/>
      </rPr>
      <t>$475 million New Low Carbon Industry Foundations package</t>
    </r>
    <r>
      <rPr>
        <sz val="11"/>
        <color theme="1"/>
        <rFont val="Calibri"/>
        <family val="2"/>
        <scheme val="minor"/>
      </rPr>
      <t xml:space="preserve"> under the </t>
    </r>
    <r>
      <rPr>
        <i/>
        <sz val="11"/>
        <color theme="1"/>
        <rFont val="Calibri"/>
        <family val="2"/>
        <scheme val="minor"/>
      </rPr>
      <t>$1.05 billion Net Zero Industry and Innovation Program</t>
    </r>
    <r>
      <rPr>
        <sz val="11"/>
        <color theme="1"/>
        <rFont val="Calibri"/>
        <family val="2"/>
        <scheme val="minor"/>
      </rPr>
      <t xml:space="preserve">. </t>
    </r>
  </si>
  <si>
    <r>
      <rPr>
        <b/>
        <sz val="11"/>
        <rFont val="Calibri"/>
        <family val="2"/>
        <scheme val="minor"/>
      </rPr>
      <t xml:space="preserve">$18.5 million Denham Hydrogen project. </t>
    </r>
    <r>
      <rPr>
        <sz val="11"/>
        <rFont val="Calibri"/>
        <family val="2"/>
        <scheme val="minor"/>
      </rPr>
      <t xml:space="preserve">Total $19.5 million committed to this project however $1 million awarded for the feasibility study and accounted for under the </t>
    </r>
    <r>
      <rPr>
        <i/>
        <sz val="11"/>
        <rFont val="Calibri"/>
        <family val="2"/>
        <scheme val="minor"/>
      </rPr>
      <t>Renewable Hydrogen Fund: Round 1 Capital Works funding</t>
    </r>
    <r>
      <rPr>
        <sz val="11"/>
        <rFont val="Calibri"/>
        <family val="2"/>
        <scheme val="minor"/>
      </rPr>
      <t>. (details in cells above).</t>
    </r>
  </si>
  <si>
    <t>$3 million - Yuri Renewable Hydrogen to Ammonia plant</t>
  </si>
  <si>
    <t>Investment Attraction Fund (investandtrade.wa.gov.au)</t>
  </si>
  <si>
    <t>$1 million to the Mineral Research Institute of Westerm Australia (MRIWA) for a green steel manufacturing feasibility study</t>
  </si>
  <si>
    <t>https://www.wa.gov.au/government/media-statements/McGowan-Labor-Government/Investigation-into-green-steel-begins-20211101</t>
  </si>
  <si>
    <r>
      <rPr>
        <sz val="11"/>
        <color theme="10"/>
        <rFont val="Calibri"/>
        <family val="2"/>
        <scheme val="minor"/>
      </rPr>
      <t>list of projects:</t>
    </r>
    <r>
      <rPr>
        <u/>
        <sz val="11"/>
        <color theme="10"/>
        <rFont val="Calibri"/>
        <family val="2"/>
        <scheme val="minor"/>
      </rPr>
      <t xml:space="preserve">
https://arena.gov.au/projects/?project-value-start=0&amp;project-value-end=200000000&amp;technology=hydrogen  </t>
    </r>
    <r>
      <rPr>
        <sz val="11"/>
        <color theme="10"/>
        <rFont val="Calibri"/>
        <family val="2"/>
        <scheme val="minor"/>
      </rPr>
      <t xml:space="preserve"> Recent announcements:
https://arena.gov.au/projects/energylab-deployment-of-entrepreneurial-support-for-the-cleantech-start-up-ecosystem/ </t>
    </r>
    <r>
      <rPr>
        <u/>
        <sz val="11"/>
        <color theme="10"/>
        <rFont val="Calibri"/>
        <family val="2"/>
        <scheme val="minor"/>
      </rPr>
      <t xml:space="preserve">
https://arena.gov.au/projects/amsl-aero-project-vertiia-a-renewable-hydrogen-air-transport-system/</t>
    </r>
  </si>
  <si>
    <r>
      <rPr>
        <b/>
        <sz val="11"/>
        <color rgb="FF000000"/>
        <rFont val="Calibri"/>
        <family val="2"/>
        <scheme val="minor"/>
      </rPr>
      <t xml:space="preserve">CEFC Advancing Hydrogen Fund: </t>
    </r>
    <r>
      <rPr>
        <sz val="11"/>
        <color rgb="FF000000"/>
        <rFont val="Calibri"/>
        <family val="2"/>
        <scheme val="minor"/>
      </rPr>
      <t>support the growth of Australia's hydrogen industry. Eligible projects can include advancing hydrogen production, developing export and domestic hydrogen supply chains and establishing hydrogen hubs. The fund can also consider investing in infrastructure for a hydrogen export industry as well as projects that assist in building domestic hydrogen demand.</t>
    </r>
    <r>
      <rPr>
        <b/>
        <sz val="11"/>
        <color rgb="FF000000"/>
        <rFont val="Calibri"/>
        <family val="2"/>
        <scheme val="minor"/>
      </rPr>
      <t xml:space="preserve"> </t>
    </r>
    <r>
      <rPr>
        <i/>
        <sz val="11"/>
        <color rgb="FF000000"/>
        <rFont val="Calibri"/>
        <family val="2"/>
        <scheme val="minor"/>
      </rPr>
      <t>Committed funding to date: up to $12.5 million to support Ark Energy Corporation (2021); $3.22 million to support the Australian Gas Infrastructure Group (AGIG) for its Hydrogen Park Murray Valley development; $2 million to HydGene Renewables to turn biomass into hydrogen.</t>
    </r>
  </si>
  <si>
    <r>
      <rPr>
        <b/>
        <sz val="11"/>
        <color rgb="FF000000"/>
        <rFont val="Calibri"/>
        <family val="2"/>
        <scheme val="minor"/>
      </rPr>
      <t>CEFC Clean Energy Innovation Fund:</t>
    </r>
    <r>
      <rPr>
        <sz val="11"/>
        <color rgb="FF000000"/>
        <rFont val="Calibri"/>
        <family val="2"/>
        <scheme val="minor"/>
      </rPr>
      <t xml:space="preserve"> this fund invests in innovative businesses whose activities can lower Australia’s emissions. </t>
    </r>
    <r>
      <rPr>
        <i/>
        <sz val="11"/>
        <color rgb="FF000000"/>
        <rFont val="Calibri"/>
        <family val="2"/>
        <scheme val="minor"/>
      </rPr>
      <t>Funding: first hydrogen related investment of $750,000 into Hysata to support its development of advanced electrolyser technology (June 2021); Second hydrogen related investment of $10 million again into Hysata (August 2022); $2 million to HydGene Renewables to develop a process that turns biomass into hydrogen (June 2023).</t>
    </r>
  </si>
  <si>
    <t>https://www.cefc.com.au/where-we-invest/case-studies/hysata-innovation-leads-green-hydrogen/ 
https://www.cefc.com.au/media/media-release/cefc-backs-new-green-hydrogen-technology-turning-waste-into-super-energy/</t>
  </si>
  <si>
    <t>Rolling announcements (since 2021)</t>
  </si>
  <si>
    <r>
      <rPr>
        <b/>
        <sz val="11"/>
        <color theme="1"/>
        <rFont val="Calibri"/>
        <family val="2"/>
        <scheme val="minor"/>
      </rPr>
      <t xml:space="preserve">$27 million relating to Middle Arm Sustainable Development Precinct </t>
    </r>
    <r>
      <rPr>
        <sz val="11"/>
        <color theme="1"/>
        <rFont val="Calibri"/>
        <family val="2"/>
        <scheme val="minor"/>
      </rPr>
      <t>to support detailed design, strategic environmental assessment, business case development and  preliminary infrastructure works.</t>
    </r>
  </si>
  <si>
    <t>https://treasury.nt.gov.au/dtf/financial-management-group/previous-budget-papers</t>
  </si>
  <si>
    <t>$30 million over three years for Middle Arm Sustainable Development Precinct and the Tennant Creek to Darwin Infrastructure Corridor to support project development and approvals</t>
  </si>
  <si>
    <t>https://budget.nt.gov.au/papers</t>
  </si>
  <si>
    <t>https://invest.nt.gov.au/news-and-insights/major-projects-status-for-tiwi-h2</t>
  </si>
  <si>
    <t>https://invest.nt.gov.au/news-and-insights/middle-arm-sustainable-development-precinct-not-to-deal-commitments</t>
  </si>
  <si>
    <t>January 2024</t>
  </si>
  <si>
    <t>https://invest.nt.gov.au/news-and-insights/darwin-renewable-hub-awarded-major-project-status</t>
  </si>
  <si>
    <r>
      <t>'</t>
    </r>
    <r>
      <rPr>
        <b/>
        <sz val="11"/>
        <rFont val="Calibri"/>
        <family val="2"/>
        <scheme val="minor"/>
      </rPr>
      <t xml:space="preserve">Not to deal' commitments </t>
    </r>
    <r>
      <rPr>
        <sz val="11"/>
        <rFont val="Calibri"/>
        <family val="2"/>
        <scheme val="minor"/>
      </rPr>
      <t>made by the NT Government to two green hydrogen proponents (TEH2 and Fortescue Future Indsutries) at the Middle Arm Sustainable Development Precinct</t>
    </r>
  </si>
  <si>
    <r>
      <rPr>
        <b/>
        <sz val="11"/>
        <rFont val="Calibri"/>
        <family val="2"/>
        <scheme val="minor"/>
      </rPr>
      <t>Major Project Status</t>
    </r>
    <r>
      <rPr>
        <sz val="11"/>
        <rFont val="Calibri"/>
        <family val="2"/>
        <scheme val="minor"/>
      </rPr>
      <t xml:space="preserve"> granted to TE H2's (Total Energies H2) proposed green hydrogen production facility in Darwin.</t>
    </r>
  </si>
  <si>
    <r>
      <rPr>
        <b/>
        <sz val="11"/>
        <rFont val="Calibri"/>
        <family val="2"/>
        <scheme val="minor"/>
      </rPr>
      <t xml:space="preserve">$50 million under the Tasmanian Renewable Hydrogen Industry Development Funding Program. </t>
    </r>
    <r>
      <rPr>
        <sz val="11"/>
        <rFont val="Calibri"/>
        <family val="2"/>
        <scheme val="minor"/>
      </rPr>
      <t>$20 million for projects under the Tasmanian Renewable Hydrogen Fund, $20 million provided in concessional loans and up to $10 million in support services to give the sector the stimulus it needs to build a long-term foundation. #Note $8 million from the support services funding reallocated to the GHPRS.</t>
    </r>
  </si>
  <si>
    <t>November 2023</t>
  </si>
  <si>
    <t>https://www.wa.gov.au/government/announcements/new-funding-stream-new-energies-industries</t>
  </si>
  <si>
    <r>
      <t xml:space="preserve">Investment Attraction Fund </t>
    </r>
    <r>
      <rPr>
        <sz val="11"/>
        <rFont val="Calibri"/>
        <family val="2"/>
        <scheme val="minor"/>
      </rPr>
      <t>to encourage new investment for projects in the New Energies.</t>
    </r>
  </si>
  <si>
    <r>
      <rPr>
        <b/>
        <sz val="11"/>
        <rFont val="Calibri"/>
        <family val="2"/>
        <scheme val="minor"/>
      </rPr>
      <t xml:space="preserve">$20.115 million </t>
    </r>
    <r>
      <rPr>
        <sz val="11"/>
        <rFont val="Calibri"/>
        <family val="2"/>
        <scheme val="minor"/>
      </rPr>
      <t>comprising funding commitments</t>
    </r>
    <r>
      <rPr>
        <b/>
        <sz val="11"/>
        <rFont val="Calibri"/>
        <family val="2"/>
        <scheme val="minor"/>
      </rPr>
      <t xml:space="preserve"> of $7.0 million, </t>
    </r>
    <r>
      <rPr>
        <sz val="11"/>
        <rFont val="Calibri"/>
        <family val="2"/>
        <scheme val="minor"/>
      </rPr>
      <t xml:space="preserve"> </t>
    </r>
    <r>
      <rPr>
        <b/>
        <sz val="11"/>
        <rFont val="Calibri"/>
        <family val="2"/>
        <scheme val="minor"/>
      </rPr>
      <t xml:space="preserve">$7.5 million </t>
    </r>
    <r>
      <rPr>
        <sz val="11"/>
        <rFont val="Calibri"/>
        <family val="2"/>
        <scheme val="minor"/>
      </rPr>
      <t xml:space="preserve">and </t>
    </r>
    <r>
      <rPr>
        <b/>
        <sz val="11"/>
        <rFont val="Calibri"/>
        <family val="2"/>
        <scheme val="minor"/>
      </rPr>
      <t>$5.615 million</t>
    </r>
    <r>
      <rPr>
        <sz val="11"/>
        <rFont val="Calibri"/>
        <family val="2"/>
        <scheme val="minor"/>
      </rPr>
      <t xml:space="preserve"> was provided for </t>
    </r>
    <r>
      <rPr>
        <b/>
        <sz val="11"/>
        <rFont val="Calibri"/>
        <family val="2"/>
        <scheme val="minor"/>
      </rPr>
      <t xml:space="preserve">Oakajee Access Road for hydrogen hub </t>
    </r>
    <r>
      <rPr>
        <sz val="11"/>
        <rFont val="Calibri"/>
        <family val="2"/>
        <scheme val="minor"/>
      </rPr>
      <t>under the Royalties for Region Program.</t>
    </r>
  </si>
  <si>
    <r>
      <rPr>
        <b/>
        <sz val="11"/>
        <rFont val="Calibri"/>
        <family val="2"/>
        <scheme val="minor"/>
      </rPr>
      <t>$2.6 million for hydrogen industry development and projects</t>
    </r>
    <r>
      <rPr>
        <sz val="11"/>
        <rFont val="Calibri"/>
        <family val="2"/>
        <scheme val="minor"/>
      </rPr>
      <t xml:space="preserve"> awarded under the Western Australian Government State Recovery Plan.</t>
    </r>
  </si>
  <si>
    <r>
      <rPr>
        <b/>
        <sz val="11"/>
        <rFont val="Calibri"/>
        <family val="2"/>
        <scheme val="minor"/>
      </rPr>
      <t>$10 million to a Renewable Hydrogen Worker Training Centre</t>
    </r>
    <r>
      <rPr>
        <sz val="11"/>
        <rFont val="Calibri"/>
        <family val="2"/>
        <scheme val="minor"/>
      </rPr>
      <t xml:space="preserve"> which will be further complemented by an additional $10 million from the Commonwealth Government.</t>
    </r>
  </si>
  <si>
    <t>-</t>
  </si>
  <si>
    <t>https://www.premier.vic.gov.au/training-renewable-energy-workforce-future</t>
  </si>
  <si>
    <t xml:space="preserve">2024-2025 Budget </t>
  </si>
  <si>
    <t>Delivering a reliable and renewable future, Made in Australia | Ministers (dcceew.gov.au) and https://ministers.treasury.gov.au/ministers/jim-chalmers-2022/media-releases/investing-future-made-australia</t>
  </si>
  <si>
    <t>Delivering a reliable and renewable future, Made in Australia | Ministers (dcceew.gov.au) and   https://ministers.treasury.gov.au/ministers/jim-chalmers-2022/media-releases/investing-future-made-australia</t>
  </si>
  <si>
    <t>Investing in a Future Made in Australia | Treasury Ministers</t>
  </si>
  <si>
    <t>WA 2024-2025 Budget</t>
  </si>
  <si>
    <t>2024-2025 May Budget</t>
  </si>
  <si>
    <t>Joint Media Statement - WA to host first TAFE Clean Energy Skills National Centre of Excellence | Western Australian Government (www.wa.gov.au)</t>
  </si>
  <si>
    <t xml:space="preserve">2024-2025 May Budget </t>
  </si>
  <si>
    <t>ARENA, April 2024</t>
  </si>
  <si>
    <t>Funding boost for hydrogen and low emissions iron &amp; steel research - Australian Renewable Energy Agency (ARENA)</t>
  </si>
  <si>
    <t>August 2023</t>
  </si>
  <si>
    <t>https://www.statedevelopment.qld.gov.au/queensland-jobs-fund/industry-partnership-program</t>
  </si>
  <si>
    <t>https://www.energyandclimate.qld.gov.au/energy/energy-jobs-plan</t>
  </si>
  <si>
    <t>https://budget.qld.gov.au/files/Budget_2023-24_SDS_Department_of_State_Development_Infrastructure_Local_Government_and_Planning.pdf
https://budget.qld.gov.au/files/Budget_2023-24_BP4_Budget_Measures.pdf</t>
  </si>
  <si>
    <t>https://statements.qld.gov.au/statements/99233</t>
  </si>
  <si>
    <t>June 2024</t>
  </si>
  <si>
    <t>https://statements.qld.gov.au/statements/100625</t>
  </si>
  <si>
    <t>https://statements.qld.gov.au/statements/92998</t>
  </si>
  <si>
    <r>
      <rPr>
        <b/>
        <sz val="11"/>
        <rFont val="Calibri"/>
        <family val="2"/>
        <scheme val="minor"/>
      </rPr>
      <t>Up to $152.5 million</t>
    </r>
    <r>
      <rPr>
        <sz val="11"/>
        <rFont val="Calibri"/>
        <family val="2"/>
        <scheme val="minor"/>
      </rPr>
      <t xml:space="preserve"> to undertake coordinated land and infrastructure planning and development activities in Central Queensland, including preparing for large scale hydrogen export opportunities. Activities support development of the CQ Hydrogen Hub,  1 of 7 Hydrogen Hubs selected for funding under the Commonwealth Government's Regional Hydrogen Hubs Program. CQ Hydrogen Hub will deliver infrastructure that supports hydrogen production and use in Australia and overseas.</t>
    </r>
  </si>
  <si>
    <r>
      <rPr>
        <b/>
        <sz val="11"/>
        <rFont val="Calibri"/>
        <family val="2"/>
        <scheme val="minor"/>
      </rPr>
      <t xml:space="preserve">$8 million under the Queensland Water Strategy </t>
    </r>
    <r>
      <rPr>
        <sz val="11"/>
        <rFont val="Calibri"/>
        <family val="2"/>
        <scheme val="minor"/>
      </rPr>
      <t>to commence a detailed business case on desalination options to meet long-term forecast industry water demand in the Gladstone region</t>
    </r>
  </si>
  <si>
    <r>
      <rPr>
        <b/>
        <sz val="11"/>
        <rFont val="Calibri"/>
        <family val="2"/>
        <scheme val="minor"/>
      </rPr>
      <t>$4 million</t>
    </r>
    <r>
      <rPr>
        <sz val="11"/>
        <rFont val="Calibri"/>
        <family val="2"/>
        <scheme val="minor"/>
      </rPr>
      <t xml:space="preserve"> to investigate potential for natural hydrogen, to support a new industry in Queensland.</t>
    </r>
  </si>
  <si>
    <r>
      <rPr>
        <b/>
        <strike/>
        <sz val="11"/>
        <rFont val="Calibri"/>
        <family val="2"/>
        <scheme val="minor"/>
      </rPr>
      <t xml:space="preserve"> </t>
    </r>
    <r>
      <rPr>
        <b/>
        <sz val="11"/>
        <rFont val="Calibri"/>
        <family val="2"/>
        <scheme val="minor"/>
      </rPr>
      <t>Core participant in the Future Energy Exports (FEnEx) Cooperative Research Centre.</t>
    </r>
  </si>
  <si>
    <t>Ttrial of 5 hydrogen powered fuel cell electric vehicles (FCEV) in the Queensland Government fleet to 2026.</t>
  </si>
  <si>
    <r>
      <rPr>
        <b/>
        <sz val="11"/>
        <rFont val="Calibri"/>
        <family val="2"/>
        <scheme val="minor"/>
      </rPr>
      <t>$4.5 billion Queensland Renewable Energy and Hydrogen Jobs Fund.</t>
    </r>
    <r>
      <rPr>
        <sz val="11"/>
        <rFont val="Calibri"/>
        <family val="2"/>
        <scheme val="minor"/>
      </rPr>
      <t xml:space="preserve"> Fund</t>
    </r>
    <r>
      <rPr>
        <b/>
        <sz val="11"/>
        <rFont val="Calibri"/>
        <family val="2"/>
        <scheme val="minor"/>
      </rPr>
      <t xml:space="preserve"> </t>
    </r>
    <r>
      <rPr>
        <sz val="11"/>
        <rFont val="Calibri"/>
        <family val="2"/>
        <scheme val="minor"/>
      </rPr>
      <t xml:space="preserve">topped up from $2 billion in September 2022 as part of the </t>
    </r>
    <r>
      <rPr>
        <i/>
        <sz val="11"/>
        <rFont val="Calibri"/>
        <family val="2"/>
        <scheme val="minor"/>
      </rPr>
      <t>Queensland Energy and Jobs Plan</t>
    </r>
    <r>
      <rPr>
        <sz val="11"/>
        <rFont val="Calibri"/>
        <family val="2"/>
        <scheme val="minor"/>
      </rPr>
      <t xml:space="preserve">. Eligibility for funding requires that an application is made by an energy Government Owned Corporation. </t>
    </r>
    <r>
      <rPr>
        <i/>
        <sz val="11"/>
        <rFont val="Calibri"/>
        <family val="2"/>
        <scheme val="minor"/>
      </rPr>
      <t xml:space="preserve">Funding: to date $211.5 million has been allocated to  four hydrogen related projects and a commitment under the Queensland Energy and Jobs Plan to invest in a 200MW hydrogen-ready gas peaker at Kogan Creek.   </t>
    </r>
    <r>
      <rPr>
        <sz val="11"/>
        <rFont val="Calibri"/>
        <family val="2"/>
        <scheme val="minor"/>
      </rPr>
      <t xml:space="preserve">   </t>
    </r>
  </si>
  <si>
    <r>
      <rPr>
        <b/>
        <sz val="11"/>
        <rFont val="Calibri"/>
        <family val="2"/>
        <scheme val="minor"/>
      </rPr>
      <t>$403 million under the Industry Partnerships Program</t>
    </r>
    <r>
      <rPr>
        <sz val="11"/>
        <rFont val="Calibri"/>
        <family val="2"/>
        <scheme val="minor"/>
      </rPr>
      <t>, including from August 2023 an additional $53 million added to support projects aligned with the Queensland new-industry development strategy which aims to to develop industries in demand as the world decarbonises.</t>
    </r>
  </si>
  <si>
    <r>
      <rPr>
        <b/>
        <sz val="11"/>
        <rFont val="Calibri"/>
        <family val="2"/>
        <scheme val="minor"/>
      </rPr>
      <t xml:space="preserve">Hydrogen Headstart - Second Round </t>
    </r>
    <r>
      <rPr>
        <sz val="11"/>
        <rFont val="Calibri"/>
        <family val="2"/>
        <scheme val="minor"/>
      </rPr>
      <t xml:space="preserve">- $1.3 billion over ten years from 2024–25 (and an average of $151.6 million per year from 2034–35 to 2038–39) for an additional round of the Hydrogen Headstart program to bridge the green premium for early-mover renewable hydrogen projects. </t>
    </r>
  </si>
  <si>
    <r>
      <rPr>
        <b/>
        <sz val="11"/>
        <rFont val="Calibri"/>
        <family val="2"/>
        <scheme val="minor"/>
      </rPr>
      <t>Hydrogen Production Tax Incentive</t>
    </r>
    <r>
      <rPr>
        <sz val="11"/>
        <rFont val="Calibri"/>
        <family val="2"/>
        <scheme val="minor"/>
      </rPr>
      <t xml:space="preserve"> from 2027–28 to 2040–41 to producers of renewable hydrogen to support the growth of a competitive hydrogen industry and Australia’s decarbonisation, at an estimated cost to the budget of $6.7 billion over ten years from 2024–25 (and an average of $1.1 billion per year from 2034–35 to 2040–41)</t>
    </r>
  </si>
  <si>
    <r>
      <rPr>
        <b/>
        <sz val="11"/>
        <rFont val="Calibri"/>
        <family val="2"/>
        <scheme val="minor"/>
      </rPr>
      <t>Guarantee of Origin - Expansion to Other H2 Derivatives Funding</t>
    </r>
    <r>
      <rPr>
        <sz val="11"/>
        <rFont val="Calibri"/>
        <family val="2"/>
        <scheme val="minor"/>
      </rPr>
      <t xml:space="preserve"> -  $11.4 million over four years from 2024–25 (and $1.1 million per year ongoing) to fast track the initial phase of the Guarantee of Origin Scheme for green hydrogen and bring forward work on green metals, including iron, steel and aluminium</t>
    </r>
  </si>
  <si>
    <r>
      <rPr>
        <b/>
        <sz val="11"/>
        <rFont val="Calibri"/>
        <family val="2"/>
        <scheme val="minor"/>
      </rPr>
      <t>Guarantee of Origin - Expansion of Scheme - $20.9 million over four years from 2024–25 (and $1.2 million per year ongoing)</t>
    </r>
    <r>
      <rPr>
        <sz val="11"/>
        <rFont val="Calibri"/>
        <family val="2"/>
        <scheme val="minor"/>
      </rPr>
      <t xml:space="preserve"> to undertake further consultation on incentives to support the production of, and demand for, low carbon liquid fuels, as well as the development of a low carbon liquid fuels certification scheme through the Guarantee of Origin Scheme. </t>
    </r>
  </si>
  <si>
    <r>
      <rPr>
        <b/>
        <sz val="11"/>
        <rFont val="Calibri"/>
        <family val="2"/>
        <scheme val="minor"/>
      </rPr>
      <t xml:space="preserve">Developing Green Metals Opportunity for Australia </t>
    </r>
    <r>
      <rPr>
        <sz val="11"/>
        <rFont val="Calibri"/>
        <family val="2"/>
        <scheme val="minor"/>
      </rPr>
      <t xml:space="preserve">- $18.1 million over six years from 2024–25 for foundational initiatives to expedite the emergence of Australia’s green metals industry, including through enhanced industry and research collaboration, exploration of opportunities to improve the use of Australian scrap metal and undertaking of further consultation on incentives to support the production of green iron, steel, alumina and aluminum. </t>
    </r>
  </si>
  <si>
    <r>
      <rPr>
        <b/>
        <sz val="11"/>
        <rFont val="Calibri"/>
        <family val="2"/>
        <scheme val="minor"/>
      </rPr>
      <t>Clean Energy (including Hydrogen) Education and Training -</t>
    </r>
    <r>
      <rPr>
        <sz val="11"/>
        <rFont val="Calibri"/>
        <family val="2"/>
        <scheme val="minor"/>
      </rPr>
      <t xml:space="preserve">  $55.6 million in the Building Women’s Careers program to expand support for women training in clean energy and other key industries.</t>
    </r>
  </si>
  <si>
    <r>
      <rPr>
        <b/>
        <sz val="11"/>
        <rFont val="Calibri"/>
        <family val="2"/>
        <scheme val="minor"/>
      </rPr>
      <t xml:space="preserve">Hydrogen Education and Training </t>
    </r>
    <r>
      <rPr>
        <sz val="11"/>
        <rFont val="Calibri"/>
        <family val="2"/>
        <scheme val="minor"/>
      </rPr>
      <t>- The Commonwealth Australian Government and Western Australian Governments announced a joint investment of AUD$70.5 million over five years to establish a Clean Energy Skills National Centre of Excellence in Western Australia. Amongst other things, the Centre will include training in clean energy technologies, including solar, wind, hydrogen, batteries and grid integration. The Albanese Government will invest $32.75m, matched by the WA Government, as well as a further $5.04m to accelerate the creation of the centre to help meet the demand for a growing clean energy skilled workforce in the nation's transition to net zero.</t>
    </r>
  </si>
  <si>
    <r>
      <rPr>
        <b/>
        <sz val="11"/>
        <rFont val="Calibri"/>
        <family val="2"/>
        <scheme val="minor"/>
      </rPr>
      <t>Funding to Implement a New National Hydrogen Strategy 2024-2030.</t>
    </r>
    <r>
      <rPr>
        <sz val="11"/>
        <rFont val="Calibri"/>
        <family val="2"/>
        <scheme val="minor"/>
      </rPr>
      <t xml:space="preserve"> $17.1 million over four years from 2024–25 (and an additional $2.5 million in 
2028–29) to deliver the 2024 National Hydrogen Strategy, including hydrogen 
infrastructure planning, social license and industry safety training and regulation.</t>
    </r>
  </si>
  <si>
    <r>
      <rPr>
        <b/>
        <sz val="11"/>
        <rFont val="Calibri"/>
        <family val="2"/>
        <scheme val="minor"/>
      </rPr>
      <t>ARENA Hydrogen and Green Metals R&amp;D Funding Round - April 2024</t>
    </r>
    <r>
      <rPr>
        <sz val="11"/>
        <rFont val="Calibri"/>
        <family val="2"/>
        <scheme val="minor"/>
      </rPr>
      <t xml:space="preserve"> - On behalf of the Australian Government, the Australian Renewable Energy Agency (ARENA) awarded $59.1 million in funding across 21 research projects to support research and development (R&amp;D) and commercialisation activities covering renewable hydrogen and low emissions iron &amp; steel.</t>
    </r>
  </si>
  <si>
    <t>2020 (rolling funding rounds)</t>
  </si>
  <si>
    <t>https://www.climatechoices.act.gov.au/policy-programs/energy-innovation-fund</t>
  </si>
  <si>
    <t>$17 million Energy Innovation Fund (previously known as the “Renewable Energy Innovation Fund” or “REIF”) to develop innovative, emerging energy technologies and solutions to support the net zero transformation and the growth of a vibrant energy innovation sector in the ACT, including support for hydrogen-related research and development activities.$17 million Energy Innovation Fund (previously known as the “Renewable Energy Innovation Fund” or “REIF”) to develop innovative, emerging energy technologies and solutions to support the net zero transformation and the growth of a vibrant energy innovation sector in the ACT, including support for hydrogen-related research and development activities.
Three hydrogen projects have been funded so far under the EIF:
•	$750,143 for New Frontier Technologies to develop an innovative storage solution for hydrogen.
•	$253,552 for Hydrogen Renewable Energy Australia (HYREA) to develop on-board and on-demand green hydrogen production facilities.
•	$135,000 for ITP Thermal to develop and commercialise large-scale hydrogen storage in vertical shafts.</t>
  </si>
  <si>
    <r>
      <rPr>
        <b/>
        <sz val="11"/>
        <rFont val="Calibri"/>
        <family val="2"/>
        <scheme val="minor"/>
      </rPr>
      <t xml:space="preserve">ACT Government’s renewables reverse auctions. </t>
    </r>
    <r>
      <rPr>
        <sz val="11"/>
        <rFont val="Calibri"/>
        <family val="2"/>
        <scheme val="minor"/>
      </rPr>
      <t xml:space="preserve">Part of reverse auction commitments is to support local industry such as hydrogen related projects. Details of funding is not publicly available. Examples include: 
- </t>
    </r>
    <r>
      <rPr>
        <i/>
        <sz val="11"/>
        <rFont val="Calibri"/>
        <family val="2"/>
        <scheme val="minor"/>
      </rPr>
      <t>Hydrogen refuelling station at Fyshwick
- ANU hydrogen scholarship: Global Power Generation Australia Scholarship in The Hydrogen Economy
- 3 x Australian Research Council hydrogen R&amp;D projects</t>
    </r>
  </si>
  <si>
    <r>
      <rPr>
        <b/>
        <sz val="11"/>
        <rFont val="Calibri"/>
        <family val="2"/>
        <scheme val="minor"/>
      </rPr>
      <t xml:space="preserve">Clean Energy (including Hydrogen) Education and Training - </t>
    </r>
    <r>
      <rPr>
        <sz val="11"/>
        <rFont val="Calibri"/>
        <family val="2"/>
        <scheme val="minor"/>
      </rPr>
      <t>$91 million to accelerate the development of the clean energy workforce by upgrading training facilities, supporting teachers and trainers, and expanding access to the New Energy Apprenticeship Program.</t>
    </r>
  </si>
  <si>
    <r>
      <rPr>
        <b/>
        <sz val="11"/>
        <rFont val="Calibri"/>
        <family val="2"/>
        <scheme val="minor"/>
      </rPr>
      <t xml:space="preserve">Clean Energy (including Hydrogen) Education and Training - </t>
    </r>
    <r>
      <rPr>
        <sz val="11"/>
        <rFont val="Calibri"/>
        <family val="2"/>
        <scheme val="minor"/>
      </rPr>
      <t xml:space="preserve">$178.6 million in additional employment and skills supports for regions in transition, including the Energy Industry Jobs Plan and place based Regional Workforce Transition Plans  </t>
    </r>
  </si>
  <si>
    <r>
      <rPr>
        <b/>
        <sz val="11"/>
        <rFont val="Calibri"/>
        <family val="2"/>
        <scheme val="minor"/>
      </rPr>
      <t>Net Zero Economic Authority Funding -</t>
    </r>
    <r>
      <rPr>
        <sz val="11"/>
        <rFont val="Calibri"/>
        <family val="2"/>
        <scheme val="minor"/>
      </rPr>
      <t xml:space="preserve">  $209.3 million into the Net Zero Economy Authority, which will act as a catalyst for private and public investment, major project development, employment transition and skills and community development; </t>
    </r>
  </si>
  <si>
    <r>
      <rPr>
        <b/>
        <sz val="11"/>
        <rFont val="Calibri"/>
        <family val="2"/>
        <scheme val="minor"/>
      </rPr>
      <t xml:space="preserve"> $1.7 billion over ten years from 2024–25 for the Future Made in Australia Innovation Fund</t>
    </r>
    <r>
      <rPr>
        <sz val="11"/>
        <rFont val="Calibri"/>
        <family val="2"/>
        <scheme val="minor"/>
      </rPr>
      <t>, to be administered by the Australian Renewable Energy Agency, to support  innovation, commercialisation, pilot and demonstration projects and early stage  development in priority sectors, including renewable hydrogen, green metals, low  carbon liquid fuels and clean energy technology manufacturing such as batteries.</t>
    </r>
  </si>
  <si>
    <r>
      <t>$5.8 million for Whyalla accommodation for Hydrogen Jobs Plan workforce.</t>
    </r>
    <r>
      <rPr>
        <sz val="11"/>
        <rFont val="Calibri"/>
        <family val="2"/>
        <scheme val="minor"/>
      </rPr>
      <t xml:space="preserve"> Funding is provided over 2 years to deliver accommodation solutions to ensure the Hydrogen Jobs Plan workfroce can be housed during project delivery, with a focus on accommodation that will provide enduring worker housing in Whyalla.</t>
    </r>
  </si>
  <si>
    <t>2024-25 Budget Measurement Statement (statebudget.sa.gov.au)</t>
  </si>
  <si>
    <r>
      <t>$4.1 million over 4 years to support implementation of the</t>
    </r>
    <r>
      <rPr>
        <b/>
        <i/>
        <sz val="11"/>
        <rFont val="Calibri"/>
        <family val="2"/>
        <scheme val="minor"/>
      </rPr>
      <t xml:space="preserve"> Hydrogen and Renewable Energy Act 2023.  This funding facilitates </t>
    </r>
    <r>
      <rPr>
        <sz val="11"/>
        <rFont val="Calibri"/>
        <family val="2"/>
        <scheme val="minor"/>
      </rPr>
      <t xml:space="preserve">the development and administration of the HRE Act 2023. </t>
    </r>
  </si>
  <si>
    <r>
      <t xml:space="preserve">Trial of two hydrogen fuel cell buses in South Australian fleet
</t>
    </r>
    <r>
      <rPr>
        <sz val="11"/>
        <rFont val="Calibri"/>
        <family val="2"/>
        <scheme val="minor"/>
      </rPr>
      <t>Two year hydrogen fuel cell bus trial deployed on routes across Adelaide.</t>
    </r>
  </si>
  <si>
    <t>https://www.premier.sa.gov.au/media-releases/news-items/sa-accelerates-towards-zero-emission-public-transport-with-train-and-bus-trials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</si>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</sst>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164" formatCode="_-&quot;$&quot;* #,##0_-;\-&quot;$&quot;* #,##0_-;_-&quot;$&quot;* &quot;-&quot;??_-;_-@_-"/>
    <numFmt numFmtId="165" formatCode="[$-C09]d\ mmmm\ yyyy;@"/>
    <numFmt numFmtId="166" formatCode="&quot;$&quot;#,##0.0"/>
    <numFmt numFmtId="167" formatCode="&quot;$&quot;#,##0.0;[Red]\-&quot;$&quot;#,##0.0"/>
    <numFmt numFmtId="168" formatCode="_-&quot;$&quot;* #,##0.0_-;\-&quot;$&quot;* #,##0.0_-;_-&quot;$&quot;* &quot;-&quot;??_-;_-@_-"/>
  </numFmts>
  <fonts count="3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1F497D"/>
      <name val="Calibri"/>
      <family val="2"/>
      <scheme val="minor"/>
    </font>
    <font>
      <b/>
      <sz val="11"/>
      <name val="Calibri"/>
      <family val="2"/>
      <scheme val="minor"/>
    </font>
    <font>
      <u/>
      <sz val="11"/>
      <color theme="10"/>
      <name val="Calibri"/>
      <family val="2"/>
      <scheme val="minor"/>
    </font>
    <font>
      <i/>
      <sz val="11"/>
      <name val="Calibri"/>
      <family val="2"/>
      <scheme val="minor"/>
    </font>
    <font>
      <sz val="11"/>
      <color rgb="FF000000"/>
      <name val="Calibri"/>
      <family val="2"/>
      <scheme val="minor"/>
    </font>
    <font>
      <i/>
      <sz val="11"/>
      <color theme="1"/>
      <name val="Calibri"/>
      <family val="2"/>
      <scheme val="minor"/>
    </font>
    <font>
      <sz val="11"/>
      <color rgb="FF1D2021"/>
      <name val="Calibri"/>
      <family val="2"/>
      <scheme val="minor"/>
    </font>
    <font>
      <sz val="11"/>
      <color rgb="FF000000"/>
      <name val="Calibri"/>
      <family val="2"/>
    </font>
    <font>
      <b/>
      <sz val="11"/>
      <color rgb="FF000000"/>
      <name val="Calibri"/>
      <family val="2"/>
    </font>
    <font>
      <b/>
      <sz val="11"/>
      <color rgb="FF000000"/>
      <name val="Calibri"/>
      <family val="2"/>
      <scheme val="minor"/>
    </font>
    <font>
      <i/>
      <sz val="11"/>
      <color rgb="FF000000"/>
      <name val="Calibri"/>
      <family val="2"/>
      <scheme val="minor"/>
    </font>
    <font>
      <b/>
      <sz val="12"/>
      <color theme="0"/>
      <name val="Calibri"/>
      <family val="2"/>
      <scheme val="minor"/>
    </font>
    <font>
      <sz val="11"/>
      <color rgb="FF1F497D"/>
      <name val="Symbol"/>
      <family val="1"/>
      <charset val="2"/>
    </font>
    <font>
      <sz val="11"/>
      <name val="Calibri"/>
      <family val="2"/>
    </font>
    <font>
      <b/>
      <sz val="11"/>
      <name val="Calibri"/>
      <family val="2"/>
    </font>
    <font>
      <i/>
      <sz val="11"/>
      <name val="Calibri"/>
      <family val="2"/>
    </font>
    <font>
      <b/>
      <i/>
      <sz val="11"/>
      <name val="Calibri"/>
      <family val="2"/>
      <scheme val="minor"/>
    </font>
    <font>
      <b/>
      <i/>
      <sz val="11"/>
      <color theme="1"/>
      <name val="Calibri"/>
      <family val="2"/>
      <scheme val="minor"/>
    </font>
    <font>
      <b/>
      <i/>
      <sz val="11"/>
      <color theme="0"/>
      <name val="Calibri"/>
      <family val="2"/>
      <scheme val="minor"/>
    </font>
    <font>
      <i/>
      <sz val="11"/>
      <color rgb="FFFF0000"/>
      <name val="Calibri"/>
      <family val="2"/>
    </font>
    <font>
      <b/>
      <sz val="11"/>
      <color rgb="FFFF0000"/>
      <name val="Calibri"/>
      <family val="2"/>
      <scheme val="minor"/>
    </font>
    <font>
      <b/>
      <i/>
      <sz val="11"/>
      <color rgb="FFFF0000"/>
      <name val="Calibri"/>
      <family val="2"/>
      <scheme val="minor"/>
    </font>
    <font>
      <u/>
      <sz val="11"/>
      <color rgb="FF0070C0"/>
      <name val="Calibri"/>
      <family val="2"/>
      <scheme val="minor"/>
    </font>
    <font>
      <sz val="11"/>
      <color theme="10"/>
      <name val="Calibri"/>
      <family val="2"/>
      <scheme val="minor"/>
    </font>
    <font>
      <u/>
      <sz val="11"/>
      <name val="Calibri"/>
      <family val="2"/>
      <scheme val="minor"/>
    </font>
    <font>
      <b/>
      <strike/>
      <sz val="11"/>
      <name val="Calibri"/>
      <family val="2"/>
      <scheme val="minor"/>
    </font>
    <font>
      <u/>
      <sz val="11"/>
      <color theme="4" tint="-0.249977111117893"/>
      <name val="Calibri"/>
      <family val="2"/>
      <scheme val="minor"/>
    </font>
    <font>
      <strike/>
      <u/>
      <sz val="11"/>
      <color theme="4" tint="-0.249977111117893"/>
      <name val="Calibri"/>
      <family val="2"/>
      <scheme val="minor"/>
    </font>
    <font>
      <sz val="11"/>
      <color theme="1"/>
      <name val="Calibri"/>
      <family val="2"/>
    </font>
  </fonts>
  <fills count="18">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indexed="64"/>
      </left>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thin">
        <color indexed="64"/>
      </top>
      <bottom style="thin">
        <color indexed="64"/>
      </bottom>
      <diagonal/>
    </border>
  </borders>
  <cellStyleXfs count="56">
    <xf numFmtId="0" fontId="0" fillId="0" borderId="0"/>
    <xf numFmtId="44"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84">
    <xf numFmtId="0" fontId="0" fillId="0" borderId="0" xfId="0"/>
    <xf numFmtId="0" fontId="0" fillId="0" borderId="1" xfId="0" applyBorder="1" applyAlignment="1">
      <alignment horizontal="center" vertical="center" wrapText="1"/>
    </xf>
    <xf numFmtId="0" fontId="4" fillId="0" borderId="1" xfId="0" applyFont="1" applyBorder="1" applyAlignment="1">
      <alignment vertical="center"/>
    </xf>
    <xf numFmtId="164" fontId="1" fillId="0" borderId="0" xfId="1" applyNumberFormat="1" applyFont="1" applyBorder="1" applyAlignment="1">
      <alignment horizontal="center" vertical="center"/>
    </xf>
    <xf numFmtId="0" fontId="0" fillId="0" borderId="0" xfId="0" applyAlignment="1">
      <alignment horizontal="center" vertical="center"/>
    </xf>
    <xf numFmtId="164" fontId="4" fillId="0" borderId="0" xfId="1" applyNumberFormat="1" applyFont="1" applyBorder="1" applyAlignment="1">
      <alignment horizontal="center" vertical="center"/>
    </xf>
    <xf numFmtId="164" fontId="13" fillId="0" borderId="0" xfId="1" applyNumberFormat="1" applyFont="1" applyBorder="1" applyAlignment="1">
      <alignment horizontal="center" vertical="center"/>
    </xf>
    <xf numFmtId="164" fontId="3" fillId="0" borderId="0" xfId="1" applyNumberFormat="1" applyFont="1" applyBorder="1" applyAlignment="1">
      <alignment horizontal="center" vertical="center"/>
    </xf>
    <xf numFmtId="164" fontId="3" fillId="0" borderId="0" xfId="1" applyNumberFormat="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xf>
    <xf numFmtId="6" fontId="16"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center" vertical="center" wrapText="1"/>
    </xf>
    <xf numFmtId="6" fontId="14" fillId="0" borderId="0" xfId="0" applyNumberFormat="1" applyFont="1" applyAlignment="1">
      <alignment horizontal="center" vertical="center" wrapText="1"/>
    </xf>
    <xf numFmtId="4" fontId="15" fillId="0" borderId="0" xfId="0" applyNumberFormat="1" applyFont="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0" fontId="6" fillId="0" borderId="5" xfId="0" applyFont="1" applyBorder="1" applyAlignment="1">
      <alignment horizontal="left" vertical="center" wrapText="1"/>
    </xf>
    <xf numFmtId="49" fontId="0" fillId="0" borderId="2" xfId="0" applyNumberFormat="1" applyBorder="1" applyAlignment="1">
      <alignment horizontal="center" vertical="center" wrapText="1"/>
    </xf>
    <xf numFmtId="6" fontId="16" fillId="2" borderId="2" xfId="0" applyNumberFormat="1" applyFont="1" applyFill="1" applyBorder="1" applyAlignment="1">
      <alignment horizontal="center" vertical="center" wrapText="1"/>
    </xf>
    <xf numFmtId="6" fontId="2" fillId="2" borderId="4" xfId="0" applyNumberFormat="1" applyFont="1" applyFill="1" applyBorder="1" applyAlignment="1">
      <alignment horizontal="center" vertical="center" wrapText="1"/>
    </xf>
    <xf numFmtId="6" fontId="2" fillId="2" borderId="3" xfId="0" applyNumberFormat="1"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19" fillId="0" borderId="0" xfId="0" applyFont="1" applyAlignment="1">
      <alignment horizontal="left" vertical="center"/>
    </xf>
    <xf numFmtId="0" fontId="7" fillId="0" borderId="0" xfId="0" applyFont="1" applyAlignment="1">
      <alignment horizontal="left" vertical="center"/>
    </xf>
    <xf numFmtId="0" fontId="2" fillId="4" borderId="1" xfId="0" applyFont="1" applyFill="1" applyBorder="1" applyAlignment="1">
      <alignment horizontal="center" vertical="center"/>
    </xf>
    <xf numFmtId="0" fontId="0" fillId="0" borderId="0" xfId="0" applyAlignment="1">
      <alignment vertical="center" wrapText="1"/>
    </xf>
    <xf numFmtId="164" fontId="0" fillId="0" borderId="5" xfId="1" applyNumberFormat="1" applyFont="1" applyBorder="1" applyAlignment="1">
      <alignment vertical="center" wrapText="1"/>
    </xf>
    <xf numFmtId="164" fontId="0" fillId="0" borderId="1" xfId="1" applyNumberFormat="1" applyFont="1" applyBorder="1" applyAlignment="1">
      <alignment vertical="center" wrapText="1"/>
    </xf>
    <xf numFmtId="164" fontId="0" fillId="0" borderId="5" xfId="1" applyNumberFormat="1" applyFont="1" applyFill="1" applyBorder="1" applyAlignment="1">
      <alignment vertical="center" wrapText="1"/>
    </xf>
    <xf numFmtId="164" fontId="0" fillId="0" borderId="1" xfId="1" applyNumberFormat="1" applyFont="1" applyFill="1" applyBorder="1" applyAlignment="1">
      <alignment vertical="center" wrapText="1"/>
    </xf>
    <xf numFmtId="0" fontId="6" fillId="0" borderId="1" xfId="0" applyFont="1" applyBorder="1" applyAlignment="1">
      <alignment vertical="center" wrapText="1"/>
    </xf>
    <xf numFmtId="49" fontId="6" fillId="0" borderId="2" xfId="1" applyNumberFormat="1" applyFont="1" applyFill="1" applyBorder="1" applyAlignment="1">
      <alignment horizontal="center" vertical="center" wrapText="1"/>
    </xf>
    <xf numFmtId="164" fontId="6" fillId="0" borderId="5" xfId="1" applyNumberFormat="1" applyFont="1" applyFill="1" applyBorder="1" applyAlignment="1">
      <alignment horizontal="left" vertical="center" wrapText="1"/>
    </xf>
    <xf numFmtId="164" fontId="6" fillId="0" borderId="1" xfId="1" applyNumberFormat="1" applyFont="1" applyFill="1" applyBorder="1" applyAlignment="1">
      <alignment horizontal="left" vertical="center" wrapText="1"/>
    </xf>
    <xf numFmtId="0" fontId="0" fillId="0" borderId="1" xfId="0" applyBorder="1" applyAlignment="1">
      <alignment vertical="center" wrapText="1"/>
    </xf>
    <xf numFmtId="164" fontId="6" fillId="0" borderId="5"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164" fontId="0" fillId="0" borderId="18" xfId="1" applyNumberFormat="1" applyFont="1" applyBorder="1" applyAlignment="1">
      <alignment vertical="center" wrapText="1"/>
    </xf>
    <xf numFmtId="164" fontId="0" fillId="0" borderId="16" xfId="1" applyNumberFormat="1" applyFont="1" applyBorder="1" applyAlignment="1">
      <alignment vertical="center" wrapText="1"/>
    </xf>
    <xf numFmtId="164" fontId="12" fillId="0" borderId="1"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164" fontId="1" fillId="0" borderId="1" xfId="1" applyNumberFormat="1" applyFont="1" applyBorder="1" applyAlignment="1">
      <alignment horizontal="center" vertical="center" wrapText="1"/>
    </xf>
    <xf numFmtId="164" fontId="25" fillId="4" borderId="1" xfId="0" applyNumberFormat="1" applyFont="1" applyFill="1" applyBorder="1" applyAlignment="1">
      <alignment vertical="center"/>
    </xf>
    <xf numFmtId="0" fontId="25" fillId="4" borderId="1" xfId="0" applyFont="1" applyFill="1" applyBorder="1" applyAlignment="1">
      <alignment vertical="center"/>
    </xf>
    <xf numFmtId="164" fontId="0" fillId="0" borderId="1" xfId="0" applyNumberForma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1" xfId="2" applyFont="1" applyBorder="1" applyAlignment="1">
      <alignment vertical="center"/>
    </xf>
    <xf numFmtId="0" fontId="2"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1" xfId="0" applyFont="1" applyFill="1" applyBorder="1" applyAlignment="1">
      <alignment vertical="center" wrapText="1"/>
    </xf>
    <xf numFmtId="0" fontId="2" fillId="4" borderId="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13" borderId="1" xfId="0" applyFont="1" applyFill="1" applyBorder="1" applyAlignment="1">
      <alignment horizontal="center"/>
    </xf>
    <xf numFmtId="168" fontId="2" fillId="13" borderId="1" xfId="1" applyNumberFormat="1" applyFont="1" applyFill="1" applyBorder="1" applyAlignment="1">
      <alignment horizontal="center"/>
    </xf>
    <xf numFmtId="0" fontId="5" fillId="13" borderId="1" xfId="0" applyFont="1" applyFill="1" applyBorder="1"/>
    <xf numFmtId="0" fontId="0" fillId="0" borderId="1" xfId="0" applyBorder="1"/>
    <xf numFmtId="164" fontId="12" fillId="0" borderId="1" xfId="1" applyNumberFormat="1" applyFont="1" applyBorder="1" applyAlignment="1">
      <alignment horizontal="center"/>
    </xf>
    <xf numFmtId="0" fontId="10" fillId="0" borderId="1" xfId="0" applyFont="1" applyBorder="1" applyAlignment="1">
      <alignment vertical="center"/>
    </xf>
    <xf numFmtId="164" fontId="6" fillId="0" borderId="1" xfId="1" applyNumberFormat="1" applyFont="1" applyFill="1" applyBorder="1" applyAlignment="1">
      <alignment horizontal="center" vertical="center"/>
    </xf>
    <xf numFmtId="0" fontId="4" fillId="0" borderId="1" xfId="0" applyFont="1" applyBorder="1"/>
    <xf numFmtId="164" fontId="1" fillId="0" borderId="1" xfId="1" applyNumberFormat="1" applyFont="1" applyBorder="1" applyAlignment="1">
      <alignment horizontal="center"/>
    </xf>
    <xf numFmtId="0" fontId="0" fillId="13" borderId="1" xfId="0" applyFill="1" applyBorder="1"/>
    <xf numFmtId="0" fontId="2" fillId="13" borderId="1" xfId="0" applyFont="1" applyFill="1" applyBorder="1" applyAlignment="1">
      <alignment horizontal="center" vertical="center" wrapText="1"/>
    </xf>
    <xf numFmtId="0" fontId="2" fillId="13" borderId="1" xfId="0" applyFont="1" applyFill="1" applyBorder="1" applyAlignment="1">
      <alignment horizontal="center" vertical="center"/>
    </xf>
    <xf numFmtId="0" fontId="4" fillId="0" borderId="0" xfId="0" applyFont="1"/>
    <xf numFmtId="0" fontId="2" fillId="4" borderId="1" xfId="0" applyFont="1" applyFill="1" applyBorder="1" applyAlignment="1">
      <alignment horizontal="center"/>
    </xf>
    <xf numFmtId="168" fontId="2" fillId="4" borderId="1" xfId="1" applyNumberFormat="1" applyFont="1" applyFill="1" applyBorder="1" applyAlignment="1">
      <alignment horizontal="right" vertical="center" wrapText="1"/>
    </xf>
    <xf numFmtId="164" fontId="10" fillId="0" borderId="1" xfId="1" applyNumberFormat="1" applyFont="1" applyFill="1" applyBorder="1" applyAlignment="1">
      <alignment vertical="center"/>
    </xf>
    <xf numFmtId="164" fontId="0" fillId="0" borderId="1" xfId="1" applyNumberFormat="1" applyFont="1" applyBorder="1" applyAlignment="1">
      <alignment vertical="center"/>
    </xf>
    <xf numFmtId="164" fontId="2" fillId="0" borderId="0" xfId="0" applyNumberFormat="1" applyFont="1" applyAlignment="1">
      <alignment horizontal="right" vertical="center" wrapText="1"/>
    </xf>
    <xf numFmtId="0" fontId="2" fillId="0" borderId="0" xfId="0" applyFont="1" applyAlignment="1">
      <alignment horizontal="right" vertical="center" wrapText="1"/>
    </xf>
    <xf numFmtId="0" fontId="5" fillId="0" borderId="0" xfId="0" applyFont="1" applyAlignment="1">
      <alignment vertical="center" wrapText="1"/>
    </xf>
    <xf numFmtId="164" fontId="2" fillId="0" borderId="0" xfId="0" applyNumberFormat="1" applyFont="1" applyAlignment="1">
      <alignment vertical="center"/>
    </xf>
    <xf numFmtId="0" fontId="5" fillId="0" borderId="0" xfId="0" applyFont="1" applyAlignment="1">
      <alignment vertical="center"/>
    </xf>
    <xf numFmtId="164" fontId="0" fillId="0" borderId="0" xfId="0" applyNumberForma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0" fillId="4" borderId="1" xfId="0" applyFill="1" applyBorder="1"/>
    <xf numFmtId="0" fontId="0" fillId="0" borderId="0" xfId="0" applyAlignment="1">
      <alignment horizontal="right"/>
    </xf>
    <xf numFmtId="0" fontId="8" fillId="0" borderId="0" xfId="2" applyFont="1" applyFill="1" applyBorder="1" applyAlignment="1">
      <alignment vertical="center"/>
    </xf>
    <xf numFmtId="0" fontId="2" fillId="2" borderId="1" xfId="0" applyFont="1" applyFill="1" applyBorder="1" applyAlignment="1">
      <alignment horizontal="center"/>
    </xf>
    <xf numFmtId="168" fontId="2" fillId="2" borderId="1" xfId="1" applyNumberFormat="1" applyFont="1" applyFill="1" applyBorder="1" applyAlignment="1">
      <alignment horizontal="right"/>
    </xf>
    <xf numFmtId="0" fontId="5" fillId="2" borderId="1" xfId="0" applyFont="1" applyFill="1" applyBorder="1"/>
    <xf numFmtId="164" fontId="12" fillId="0" borderId="1" xfId="1" applyNumberFormat="1" applyFont="1" applyBorder="1"/>
    <xf numFmtId="0" fontId="12" fillId="0" borderId="1"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0" fillId="2" borderId="1" xfId="0" applyFill="1" applyBorder="1"/>
    <xf numFmtId="165" fontId="0" fillId="0" borderId="0" xfId="0" applyNumberFormat="1" applyAlignment="1">
      <alignment horizontal="left" vertical="center"/>
    </xf>
    <xf numFmtId="168" fontId="2" fillId="0" borderId="0" xfId="1" applyNumberFormat="1" applyFont="1" applyFill="1" applyBorder="1" applyAlignment="1">
      <alignment horizontal="center"/>
    </xf>
    <xf numFmtId="0" fontId="2" fillId="0" borderId="0" xfId="0" applyFont="1" applyAlignment="1">
      <alignment horizontal="center"/>
    </xf>
    <xf numFmtId="0" fontId="5" fillId="0" borderId="0" xfId="0" applyFont="1"/>
    <xf numFmtId="168" fontId="8" fillId="7" borderId="1" xfId="1" applyNumberFormat="1" applyFont="1" applyFill="1" applyBorder="1" applyAlignment="1">
      <alignment horizontal="center"/>
    </xf>
    <xf numFmtId="0" fontId="8" fillId="7" borderId="1" xfId="0" applyFont="1" applyFill="1" applyBorder="1" applyAlignment="1">
      <alignment horizontal="center"/>
    </xf>
    <xf numFmtId="168" fontId="8" fillId="14" borderId="1" xfId="1" applyNumberFormat="1" applyFont="1" applyFill="1" applyBorder="1" applyAlignment="1">
      <alignment horizontal="center"/>
    </xf>
    <xf numFmtId="0" fontId="8" fillId="14" borderId="1" xfId="0" applyFont="1" applyFill="1" applyBorder="1" applyAlignment="1">
      <alignment horizontal="center"/>
    </xf>
    <xf numFmtId="168" fontId="8" fillId="15" borderId="1" xfId="1" applyNumberFormat="1" applyFont="1" applyFill="1" applyBorder="1" applyAlignment="1">
      <alignment horizontal="center"/>
    </xf>
    <xf numFmtId="0" fontId="8" fillId="15" borderId="1" xfId="0" applyFont="1" applyFill="1" applyBorder="1" applyAlignment="1">
      <alignment horizontal="center"/>
    </xf>
    <xf numFmtId="0" fontId="14" fillId="0" borderId="0" xfId="0" applyFont="1" applyAlignment="1">
      <alignment vertical="center" wrapText="1"/>
    </xf>
    <xf numFmtId="0" fontId="28" fillId="0" borderId="1" xfId="0" applyFont="1" applyBorder="1" applyAlignment="1">
      <alignment vertical="center"/>
    </xf>
    <xf numFmtId="14" fontId="4" fillId="0" borderId="1" xfId="0" applyNumberFormat="1" applyFont="1" applyBorder="1" applyAlignment="1">
      <alignment vertical="center"/>
    </xf>
    <xf numFmtId="0" fontId="8" fillId="16" borderId="1" xfId="0" applyFont="1" applyFill="1" applyBorder="1" applyAlignment="1">
      <alignment vertical="center"/>
    </xf>
    <xf numFmtId="14" fontId="8" fillId="16" borderId="1" xfId="0" applyNumberFormat="1" applyFont="1" applyFill="1" applyBorder="1" applyAlignment="1">
      <alignment vertical="center"/>
    </xf>
    <xf numFmtId="0" fontId="4" fillId="16" borderId="1" xfId="0" applyFont="1" applyFill="1" applyBorder="1" applyAlignment="1">
      <alignment vertical="center"/>
    </xf>
    <xf numFmtId="0" fontId="0" fillId="16" borderId="1" xfId="0" applyFill="1"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xf>
    <xf numFmtId="164" fontId="6" fillId="0" borderId="0" xfId="1" applyNumberFormat="1" applyFont="1" applyBorder="1" applyAlignment="1">
      <alignment vertical="center" wrapText="1"/>
    </xf>
    <xf numFmtId="164" fontId="0" fillId="0" borderId="0" xfId="1" applyNumberFormat="1" applyFont="1" applyBorder="1" applyAlignment="1">
      <alignment vertical="center" wrapText="1"/>
    </xf>
    <xf numFmtId="49" fontId="6" fillId="0" borderId="0" xfId="0" applyNumberFormat="1" applyFont="1" applyAlignment="1">
      <alignment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6" fillId="0" borderId="17" xfId="0" applyFont="1" applyBorder="1" applyAlignment="1">
      <alignment vertical="center" wrapText="1"/>
    </xf>
    <xf numFmtId="0" fontId="4" fillId="12" borderId="23" xfId="0" applyFont="1" applyFill="1" applyBorder="1" applyAlignment="1">
      <alignment horizontal="center" vertical="center" wrapText="1"/>
    </xf>
    <xf numFmtId="49" fontId="0" fillId="0" borderId="17" xfId="0" applyNumberFormat="1" applyBorder="1" applyAlignment="1">
      <alignment vertical="center" wrapText="1"/>
    </xf>
    <xf numFmtId="49" fontId="0" fillId="0" borderId="2" xfId="0" applyNumberFormat="1" applyBorder="1" applyAlignment="1">
      <alignment vertical="center" wrapText="1"/>
    </xf>
    <xf numFmtId="0" fontId="4" fillId="12" borderId="24"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164" fontId="0" fillId="0" borderId="6" xfId="1" applyNumberFormat="1" applyFont="1" applyFill="1" applyBorder="1" applyAlignment="1">
      <alignment vertical="center" wrapText="1"/>
    </xf>
    <xf numFmtId="164" fontId="0" fillId="0" borderId="26" xfId="1" applyNumberFormat="1" applyFont="1" applyFill="1" applyBorder="1" applyAlignment="1">
      <alignment vertical="center" wrapText="1"/>
    </xf>
    <xf numFmtId="164" fontId="6" fillId="0" borderId="16" xfId="1" applyNumberFormat="1" applyFont="1" applyFill="1" applyBorder="1" applyAlignment="1">
      <alignment vertical="center" wrapText="1"/>
    </xf>
    <xf numFmtId="164" fontId="6" fillId="0" borderId="11" xfId="1" applyNumberFormat="1" applyFont="1" applyFill="1" applyBorder="1" applyAlignment="1">
      <alignment vertical="center" wrapText="1"/>
    </xf>
    <xf numFmtId="164" fontId="12" fillId="0" borderId="1" xfId="1" applyNumberFormat="1" applyFont="1" applyFill="1" applyBorder="1" applyAlignment="1">
      <alignment horizontal="center" vertical="center" wrapText="1"/>
    </xf>
    <xf numFmtId="0" fontId="4" fillId="7" borderId="27" xfId="0" applyFont="1" applyFill="1" applyBorder="1" applyAlignment="1">
      <alignment horizontal="center" vertical="center" wrapText="1"/>
    </xf>
    <xf numFmtId="165" fontId="0" fillId="17" borderId="1" xfId="0" applyNumberFormat="1" applyFill="1" applyBorder="1" applyAlignment="1">
      <alignment horizontal="left" vertical="center"/>
    </xf>
    <xf numFmtId="49" fontId="6" fillId="0" borderId="19" xfId="9" applyNumberFormat="1" applyFont="1" applyFill="1" applyBorder="1" applyAlignment="1">
      <alignment horizontal="center" vertical="center" wrapText="1"/>
    </xf>
    <xf numFmtId="164" fontId="12" fillId="0" borderId="1" xfId="9"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9" fillId="0" borderId="5" xfId="2" applyFill="1" applyBorder="1" applyAlignment="1">
      <alignment horizontal="center" vertical="center" wrapText="1"/>
    </xf>
    <xf numFmtId="49" fontId="6" fillId="0" borderId="2" xfId="0" applyNumberFormat="1" applyFont="1" applyBorder="1" applyAlignment="1">
      <alignment horizontal="left" vertical="center" wrapText="1"/>
    </xf>
    <xf numFmtId="164" fontId="12" fillId="0" borderId="5" xfId="1" applyNumberFormat="1" applyFont="1" applyFill="1" applyBorder="1" applyAlignment="1">
      <alignment horizontal="center" vertical="center" wrapText="1"/>
    </xf>
    <xf numFmtId="0" fontId="11" fillId="0" borderId="2" xfId="0" applyFont="1" applyBorder="1" applyAlignment="1">
      <alignment wrapText="1"/>
    </xf>
    <xf numFmtId="0" fontId="11" fillId="0" borderId="22" xfId="0" applyFont="1" applyBorder="1" applyAlignment="1">
      <alignment vertical="center" wrapText="1"/>
    </xf>
    <xf numFmtId="164" fontId="0" fillId="0" borderId="12" xfId="1" applyNumberFormat="1" applyFont="1" applyFill="1" applyBorder="1" applyAlignment="1">
      <alignment vertical="center" wrapText="1"/>
    </xf>
    <xf numFmtId="164" fontId="0" fillId="0" borderId="14" xfId="1" applyNumberFormat="1" applyFont="1" applyFill="1" applyBorder="1" applyAlignment="1">
      <alignment vertical="center" wrapText="1"/>
    </xf>
    <xf numFmtId="49" fontId="6" fillId="0" borderId="13" xfId="1" applyNumberFormat="1" applyFont="1" applyFill="1" applyBorder="1" applyAlignment="1">
      <alignment horizontal="center" vertical="center" wrapText="1"/>
    </xf>
    <xf numFmtId="164" fontId="0" fillId="0" borderId="16" xfId="1" applyNumberFormat="1" applyFont="1" applyFill="1" applyBorder="1" applyAlignment="1">
      <alignment vertical="center" wrapText="1"/>
    </xf>
    <xf numFmtId="164" fontId="0" fillId="0" borderId="18" xfId="1" applyNumberFormat="1" applyFont="1" applyFill="1" applyBorder="1" applyAlignment="1">
      <alignment vertical="center" wrapText="1"/>
    </xf>
    <xf numFmtId="0" fontId="0" fillId="0" borderId="2" xfId="0" applyBorder="1" applyAlignment="1">
      <alignment vertical="center" wrapText="1"/>
    </xf>
    <xf numFmtId="0" fontId="0" fillId="0" borderId="19" xfId="0" applyBorder="1" applyAlignment="1">
      <alignment vertical="center" wrapText="1"/>
    </xf>
    <xf numFmtId="49" fontId="6" fillId="0" borderId="17" xfId="0" applyNumberFormat="1" applyFont="1" applyBorder="1" applyAlignment="1">
      <alignment vertical="center" wrapText="1"/>
    </xf>
    <xf numFmtId="164" fontId="6" fillId="0" borderId="18" xfId="1" applyNumberFormat="1" applyFont="1" applyFill="1" applyBorder="1" applyAlignment="1">
      <alignment vertical="center" wrapText="1"/>
    </xf>
    <xf numFmtId="49" fontId="6" fillId="0" borderId="2" xfId="0" applyNumberFormat="1" applyFont="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vertical="center" wrapText="1"/>
    </xf>
    <xf numFmtId="164" fontId="6" fillId="0" borderId="1" xfId="6" applyNumberFormat="1" applyFont="1" applyFill="1" applyBorder="1" applyAlignment="1">
      <alignment vertical="center" wrapText="1"/>
    </xf>
    <xf numFmtId="49" fontId="6" fillId="0" borderId="28" xfId="0" applyNumberFormat="1" applyFont="1" applyBorder="1" applyAlignment="1">
      <alignment vertical="center" wrapText="1"/>
    </xf>
    <xf numFmtId="49" fontId="20" fillId="0" borderId="2" xfId="0" applyNumberFormat="1" applyFont="1" applyBorder="1" applyAlignment="1">
      <alignment horizontal="left" vertical="center" wrapText="1"/>
    </xf>
    <xf numFmtId="0" fontId="20" fillId="0" borderId="2" xfId="0" applyFont="1" applyBorder="1" applyAlignment="1">
      <alignment vertical="center" wrapText="1"/>
    </xf>
    <xf numFmtId="49" fontId="8" fillId="0" borderId="19"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164" fontId="0" fillId="0" borderId="29" xfId="1" applyNumberFormat="1" applyFont="1" applyFill="1" applyBorder="1" applyAlignment="1">
      <alignment vertical="center" wrapText="1"/>
    </xf>
    <xf numFmtId="49" fontId="6" fillId="0" borderId="30" xfId="0" applyNumberFormat="1" applyFont="1" applyBorder="1" applyAlignment="1">
      <alignment horizontal="center" vertical="center" wrapText="1"/>
    </xf>
    <xf numFmtId="49" fontId="20" fillId="0" borderId="31" xfId="0" applyNumberFormat="1" applyFont="1" applyBorder="1" applyAlignment="1">
      <alignment horizontal="left" vertical="center" wrapText="1"/>
    </xf>
    <xf numFmtId="0" fontId="6" fillId="0" borderId="15" xfId="0" applyFont="1" applyBorder="1" applyAlignment="1">
      <alignment vertical="center" wrapText="1"/>
    </xf>
    <xf numFmtId="49" fontId="8" fillId="0" borderId="32" xfId="0" applyNumberFormat="1" applyFont="1" applyBorder="1" applyAlignment="1">
      <alignment vertical="center" wrapText="1"/>
    </xf>
    <xf numFmtId="0" fontId="8" fillId="6" borderId="23" xfId="0" applyFont="1" applyFill="1" applyBorder="1" applyAlignment="1">
      <alignment horizontal="center" vertical="center" wrapText="1"/>
    </xf>
    <xf numFmtId="164" fontId="0" fillId="0" borderId="26" xfId="1" applyNumberFormat="1" applyFont="1" applyBorder="1" applyAlignment="1">
      <alignment vertical="center" wrapText="1"/>
    </xf>
    <xf numFmtId="164" fontId="0" fillId="0" borderId="21" xfId="1" applyNumberFormat="1" applyFont="1" applyBorder="1" applyAlignment="1">
      <alignment vertical="center" wrapText="1"/>
    </xf>
    <xf numFmtId="0" fontId="0" fillId="0" borderId="12" xfId="0" applyBorder="1" applyAlignment="1">
      <alignment horizontal="center" vertical="center" wrapText="1"/>
    </xf>
    <xf numFmtId="49" fontId="6" fillId="0" borderId="13" xfId="0" applyNumberFormat="1" applyFont="1" applyBorder="1" applyAlignment="1">
      <alignment vertical="center" wrapText="1"/>
    </xf>
    <xf numFmtId="0" fontId="11" fillId="0" borderId="13" xfId="0" applyFont="1" applyBorder="1" applyAlignment="1">
      <alignment vertical="center" wrapText="1"/>
    </xf>
    <xf numFmtId="0" fontId="6" fillId="0" borderId="13" xfId="0" applyFont="1" applyBorder="1" applyAlignment="1">
      <alignment vertical="center" wrapText="1"/>
    </xf>
    <xf numFmtId="164" fontId="5" fillId="4" borderId="11" xfId="0" applyNumberFormat="1" applyFont="1" applyFill="1" applyBorder="1" applyAlignment="1">
      <alignment vertical="center" wrapText="1"/>
    </xf>
    <xf numFmtId="0" fontId="4" fillId="12" borderId="33" xfId="0" applyFont="1" applyFill="1" applyBorder="1" applyAlignment="1">
      <alignment horizontal="center" vertical="center" wrapText="1"/>
    </xf>
    <xf numFmtId="164" fontId="4" fillId="12" borderId="34" xfId="0" applyNumberFormat="1" applyFont="1" applyFill="1" applyBorder="1" applyAlignment="1">
      <alignment horizontal="center" vertical="center" wrapText="1"/>
    </xf>
    <xf numFmtId="164" fontId="4" fillId="12" borderId="36" xfId="0" applyNumberFormat="1" applyFont="1" applyFill="1" applyBorder="1" applyAlignment="1">
      <alignment horizontal="center" vertical="center" wrapText="1"/>
    </xf>
    <xf numFmtId="0" fontId="4" fillId="12" borderId="35" xfId="0" applyFont="1" applyFill="1" applyBorder="1" applyAlignment="1">
      <alignment horizontal="center" vertical="center" wrapText="1"/>
    </xf>
    <xf numFmtId="0" fontId="4" fillId="12" borderId="37"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49" fontId="6" fillId="5" borderId="1" xfId="1" applyNumberFormat="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49" fontId="0" fillId="0" borderId="30" xfId="0" applyNumberFormat="1" applyBorder="1" applyAlignment="1">
      <alignment vertical="center" wrapText="1"/>
    </xf>
    <xf numFmtId="49" fontId="0" fillId="0" borderId="15" xfId="0" applyNumberFormat="1" applyBorder="1" applyAlignment="1">
      <alignment vertical="center" wrapText="1"/>
    </xf>
    <xf numFmtId="49" fontId="6" fillId="0" borderId="16" xfId="1" applyNumberFormat="1" applyFont="1" applyFill="1" applyBorder="1" applyAlignment="1">
      <alignment horizontal="center" vertical="center" wrapText="1"/>
    </xf>
    <xf numFmtId="0" fontId="4" fillId="11" borderId="27" xfId="0" applyFont="1" applyFill="1" applyBorder="1" applyAlignment="1">
      <alignment horizontal="center" vertical="center" wrapText="1"/>
    </xf>
    <xf numFmtId="164" fontId="4" fillId="11" borderId="39" xfId="0" applyNumberFormat="1" applyFont="1" applyFill="1" applyBorder="1" applyAlignment="1">
      <alignment horizontal="center" vertical="center" wrapText="1"/>
    </xf>
    <xf numFmtId="0" fontId="4" fillId="11" borderId="34"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4" fillId="10" borderId="39" xfId="0" applyFont="1" applyFill="1" applyBorder="1" applyAlignment="1">
      <alignment horizontal="center" vertical="center" wrapText="1"/>
    </xf>
    <xf numFmtId="0" fontId="4" fillId="9" borderId="27" xfId="0" applyFont="1" applyFill="1" applyBorder="1" applyAlignment="1">
      <alignment horizontal="center" vertical="center" wrapText="1"/>
    </xf>
    <xf numFmtId="164" fontId="4" fillId="9" borderId="39" xfId="0" applyNumberFormat="1" applyFont="1" applyFill="1" applyBorder="1" applyAlignment="1">
      <alignment horizontal="center" vertical="center" wrapText="1"/>
    </xf>
    <xf numFmtId="0" fontId="4" fillId="9" borderId="38" xfId="0" applyFont="1" applyFill="1" applyBorder="1" applyAlignment="1">
      <alignment horizontal="center" vertical="center" wrapText="1"/>
    </xf>
    <xf numFmtId="0" fontId="4" fillId="9" borderId="39" xfId="0" applyFont="1" applyFill="1" applyBorder="1" applyAlignment="1">
      <alignment horizontal="center" vertical="center" wrapText="1"/>
    </xf>
    <xf numFmtId="17" fontId="6" fillId="0" borderId="1" xfId="1" applyNumberFormat="1" applyFont="1" applyFill="1" applyBorder="1" applyAlignment="1">
      <alignment horizontal="center" vertical="center" wrapText="1"/>
    </xf>
    <xf numFmtId="49" fontId="6" fillId="0" borderId="12" xfId="1" applyNumberFormat="1" applyFont="1" applyFill="1" applyBorder="1" applyAlignment="1">
      <alignment horizontal="center" vertical="center" wrapText="1"/>
    </xf>
    <xf numFmtId="0" fontId="4" fillId="3" borderId="40" xfId="0" applyFont="1" applyFill="1" applyBorder="1" applyAlignment="1">
      <alignment horizontal="center" vertical="center" wrapText="1"/>
    </xf>
    <xf numFmtId="164" fontId="4" fillId="3" borderId="34" xfId="0" applyNumberFormat="1"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8" fillId="8" borderId="27" xfId="0" applyFont="1" applyFill="1" applyBorder="1" applyAlignment="1">
      <alignment horizontal="center" vertical="center" wrapText="1"/>
    </xf>
    <xf numFmtId="164" fontId="8" fillId="8" borderId="39" xfId="0" applyNumberFormat="1"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39" xfId="0" applyFont="1" applyFill="1" applyBorder="1" applyAlignment="1">
      <alignment horizontal="center" vertical="center" wrapText="1"/>
    </xf>
    <xf numFmtId="164" fontId="6" fillId="0" borderId="20" xfId="1" applyNumberFormat="1" applyFont="1" applyFill="1" applyBorder="1" applyAlignment="1">
      <alignment vertical="center" wrapText="1"/>
    </xf>
    <xf numFmtId="49" fontId="6" fillId="0" borderId="17" xfId="3"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164" fontId="6" fillId="0" borderId="1" xfId="8" applyNumberFormat="1" applyFont="1" applyFill="1" applyBorder="1" applyAlignment="1">
      <alignment vertical="center" wrapText="1"/>
    </xf>
    <xf numFmtId="0" fontId="8" fillId="6" borderId="43" xfId="0" applyFont="1" applyFill="1" applyBorder="1" applyAlignment="1">
      <alignment horizontal="center" vertical="center" wrapText="1"/>
    </xf>
    <xf numFmtId="164" fontId="8" fillId="6" borderId="44" xfId="0" applyNumberFormat="1" applyFont="1" applyFill="1" applyBorder="1" applyAlignment="1">
      <alignment horizontal="center" vertical="center" wrapText="1"/>
    </xf>
    <xf numFmtId="0" fontId="8" fillId="6" borderId="44" xfId="0" applyFont="1" applyFill="1" applyBorder="1" applyAlignment="1">
      <alignment horizontal="center" vertical="center" wrapText="1"/>
    </xf>
    <xf numFmtId="0" fontId="6" fillId="0" borderId="12" xfId="0" applyFont="1" applyBorder="1" applyAlignment="1">
      <alignment horizontal="center" vertical="center" wrapText="1"/>
    </xf>
    <xf numFmtId="164" fontId="4" fillId="10" borderId="34" xfId="0" applyNumberFormat="1" applyFont="1" applyFill="1" applyBorder="1" applyAlignment="1">
      <alignment horizontal="center" vertical="center" wrapText="1"/>
    </xf>
    <xf numFmtId="164" fontId="4" fillId="7" borderId="34" xfId="0" applyNumberFormat="1"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5" fillId="4" borderId="16" xfId="0" applyFont="1" applyFill="1" applyBorder="1" applyAlignment="1">
      <alignment vertical="center" wrapText="1"/>
    </xf>
    <xf numFmtId="164" fontId="8" fillId="6" borderId="34" xfId="0" applyNumberFormat="1" applyFont="1" applyFill="1" applyBorder="1" applyAlignment="1">
      <alignment horizontal="center" vertical="center" wrapText="1"/>
    </xf>
    <xf numFmtId="164" fontId="5" fillId="4" borderId="16" xfId="0" applyNumberFormat="1" applyFont="1" applyFill="1" applyBorder="1" applyAlignment="1">
      <alignment vertical="center" wrapText="1"/>
    </xf>
    <xf numFmtId="0" fontId="8" fillId="4" borderId="16"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2" fillId="4" borderId="6" xfId="0" applyFont="1" applyFill="1" applyBorder="1" applyAlignment="1">
      <alignment vertical="center" wrapText="1"/>
    </xf>
    <xf numFmtId="0" fontId="0" fillId="0" borderId="45" xfId="0" applyBorder="1" applyAlignment="1">
      <alignment vertical="center"/>
    </xf>
    <xf numFmtId="0" fontId="5" fillId="4" borderId="6" xfId="0" applyFont="1" applyFill="1" applyBorder="1" applyAlignment="1">
      <alignment vertical="center" wrapText="1"/>
    </xf>
    <xf numFmtId="166" fontId="2" fillId="4" borderId="6" xfId="0" applyNumberFormat="1" applyFont="1" applyFill="1" applyBorder="1" applyAlignment="1">
      <alignment horizontal="center" vertical="center" wrapText="1"/>
    </xf>
    <xf numFmtId="0" fontId="0" fillId="0" borderId="46" xfId="0" applyBorder="1" applyAlignment="1">
      <alignment vertical="center"/>
    </xf>
    <xf numFmtId="0" fontId="2" fillId="4" borderId="12" xfId="0" applyFont="1" applyFill="1" applyBorder="1" applyAlignment="1">
      <alignment horizontal="center" vertical="center" wrapText="1"/>
    </xf>
    <xf numFmtId="0" fontId="0" fillId="0" borderId="27" xfId="0" applyBorder="1" applyAlignment="1">
      <alignment vertical="center" wrapText="1"/>
    </xf>
    <xf numFmtId="0" fontId="5" fillId="4" borderId="47" xfId="0" applyFont="1" applyFill="1" applyBorder="1" applyAlignment="1">
      <alignment horizontal="center" vertical="center" wrapText="1"/>
    </xf>
    <xf numFmtId="0" fontId="4" fillId="0" borderId="6" xfId="0" applyFont="1" applyBorder="1" applyAlignment="1">
      <alignment vertical="center"/>
    </xf>
    <xf numFmtId="165" fontId="0" fillId="0" borderId="6" xfId="0" applyNumberFormat="1" applyBorder="1" applyAlignment="1">
      <alignment horizontal="left" vertical="center"/>
    </xf>
    <xf numFmtId="0" fontId="6" fillId="4" borderId="11" xfId="0" applyFont="1" applyFill="1" applyBorder="1" applyAlignment="1">
      <alignment horizontal="center" vertical="center"/>
    </xf>
    <xf numFmtId="0" fontId="6" fillId="0" borderId="12" xfId="0" applyFont="1" applyBorder="1" applyAlignment="1">
      <alignment horizontal="center" vertical="center"/>
    </xf>
    <xf numFmtId="0" fontId="0" fillId="4" borderId="29" xfId="0" applyFill="1" applyBorder="1" applyAlignment="1">
      <alignment horizontal="center" vertical="center" wrapText="1"/>
    </xf>
    <xf numFmtId="0" fontId="0" fillId="0" borderId="27" xfId="0" applyBorder="1" applyAlignment="1">
      <alignment vertical="center"/>
    </xf>
    <xf numFmtId="0" fontId="9" fillId="0" borderId="14" xfId="2" applyFill="1" applyBorder="1" applyAlignment="1">
      <alignment horizontal="center" vertical="center" wrapText="1"/>
    </xf>
    <xf numFmtId="0" fontId="9" fillId="0" borderId="47" xfId="2" applyFill="1" applyBorder="1" applyAlignment="1">
      <alignment horizontal="center" vertical="center" wrapText="1"/>
    </xf>
    <xf numFmtId="0" fontId="9" fillId="0" borderId="48" xfId="2" applyFill="1" applyBorder="1" applyAlignment="1">
      <alignment horizontal="center" vertical="center" wrapText="1"/>
    </xf>
    <xf numFmtId="0" fontId="9" fillId="0" borderId="5" xfId="2" applyBorder="1" applyAlignment="1">
      <alignment horizontal="center" vertical="center" wrapText="1"/>
    </xf>
    <xf numFmtId="0" fontId="9" fillId="0" borderId="49" xfId="2" applyFill="1" applyBorder="1" applyAlignment="1">
      <alignment horizontal="center" vertical="center" wrapText="1"/>
    </xf>
    <xf numFmtId="0" fontId="9" fillId="0" borderId="42" xfId="2" applyFill="1" applyBorder="1" applyAlignment="1">
      <alignment horizontal="center" vertical="center" wrapText="1"/>
    </xf>
    <xf numFmtId="0" fontId="4" fillId="11" borderId="50" xfId="0" applyFont="1" applyFill="1" applyBorder="1" applyAlignment="1">
      <alignment horizontal="center" vertical="center" wrapText="1"/>
    </xf>
    <xf numFmtId="0" fontId="9" fillId="0" borderId="51" xfId="2" applyFill="1" applyBorder="1" applyAlignment="1">
      <alignment horizontal="center" vertical="center" wrapText="1"/>
    </xf>
    <xf numFmtId="0" fontId="4" fillId="7" borderId="50" xfId="0" applyFont="1" applyFill="1" applyBorder="1" applyAlignment="1">
      <alignment horizontal="center" vertical="center" wrapText="1"/>
    </xf>
    <xf numFmtId="0" fontId="5" fillId="4" borderId="42" xfId="0" applyFont="1" applyFill="1" applyBorder="1" applyAlignment="1">
      <alignment horizontal="center" vertical="center" wrapText="1"/>
    </xf>
    <xf numFmtId="164" fontId="1" fillId="0" borderId="1" xfId="8" applyNumberFormat="1" applyFont="1" applyFill="1" applyBorder="1" applyAlignment="1">
      <alignment horizontal="center" vertical="center" wrapText="1"/>
    </xf>
    <xf numFmtId="164" fontId="1" fillId="0" borderId="1" xfId="9" applyNumberFormat="1" applyFont="1" applyFill="1" applyBorder="1" applyAlignment="1">
      <alignment horizontal="center" vertical="center" wrapText="1"/>
    </xf>
    <xf numFmtId="0" fontId="6" fillId="0" borderId="0" xfId="0" applyFont="1" applyAlignment="1">
      <alignment horizontal="left" vertical="center" wrapText="1"/>
    </xf>
    <xf numFmtId="164" fontId="6" fillId="0" borderId="26" xfId="15" applyNumberFormat="1" applyFont="1" applyFill="1" applyBorder="1" applyAlignment="1">
      <alignment vertical="center" wrapText="1"/>
    </xf>
    <xf numFmtId="17" fontId="0" fillId="0" borderId="0" xfId="0" applyNumberFormat="1" applyAlignment="1">
      <alignment horizontal="center" vertical="center" wrapText="1"/>
    </xf>
    <xf numFmtId="49" fontId="6" fillId="0" borderId="15" xfId="0" applyNumberFormat="1" applyFont="1" applyBorder="1" applyAlignment="1">
      <alignment vertical="center" wrapText="1"/>
    </xf>
    <xf numFmtId="164" fontId="1" fillId="0" borderId="1" xfId="1" applyNumberFormat="1" applyFont="1" applyFill="1" applyBorder="1" applyAlignment="1">
      <alignment horizontal="center" vertical="center" wrapText="1"/>
    </xf>
    <xf numFmtId="49" fontId="6" fillId="0" borderId="19" xfId="1" applyNumberFormat="1" applyFont="1" applyFill="1" applyBorder="1" applyAlignment="1">
      <alignment horizontal="center" vertical="center" wrapText="1"/>
    </xf>
    <xf numFmtId="0" fontId="9" fillId="0" borderId="6" xfId="2" applyFill="1" applyBorder="1" applyAlignment="1">
      <alignment horizontal="center" vertical="center" wrapText="1"/>
    </xf>
    <xf numFmtId="49" fontId="6" fillId="0" borderId="2" xfId="4" applyNumberFormat="1" applyFont="1" applyFill="1" applyBorder="1" applyAlignment="1">
      <alignment horizontal="center" vertical="center" wrapText="1"/>
    </xf>
    <xf numFmtId="49" fontId="0" fillId="0" borderId="22" xfId="0" applyNumberFormat="1" applyBorder="1" applyAlignment="1">
      <alignment vertical="center" wrapText="1"/>
    </xf>
    <xf numFmtId="49" fontId="6" fillId="0" borderId="22" xfId="0" applyNumberFormat="1" applyFont="1" applyBorder="1" applyAlignment="1">
      <alignment horizontal="center" vertical="center" wrapText="1"/>
    </xf>
    <xf numFmtId="0" fontId="6" fillId="0" borderId="19" xfId="0" applyFont="1" applyBorder="1" applyAlignment="1">
      <alignment vertical="center" wrapText="1"/>
    </xf>
    <xf numFmtId="0" fontId="0" fillId="0" borderId="19" xfId="0" applyBorder="1" applyAlignment="1">
      <alignment horizontal="center" vertical="center" wrapText="1"/>
    </xf>
    <xf numFmtId="164" fontId="0" fillId="0" borderId="5" xfId="29" applyNumberFormat="1" applyFont="1" applyFill="1" applyBorder="1" applyAlignment="1">
      <alignment vertical="center" wrapText="1"/>
    </xf>
    <xf numFmtId="164" fontId="0" fillId="0" borderId="1" xfId="29" applyNumberFormat="1" applyFont="1" applyFill="1" applyBorder="1" applyAlignment="1">
      <alignment vertical="center" wrapText="1"/>
    </xf>
    <xf numFmtId="49" fontId="6" fillId="0" borderId="2" xfId="29" applyNumberFormat="1" applyFont="1" applyFill="1" applyBorder="1" applyAlignment="1">
      <alignment horizontal="center" vertical="center" wrapText="1"/>
    </xf>
    <xf numFmtId="164" fontId="6" fillId="0" borderId="5" xfId="29" applyNumberFormat="1" applyFont="1" applyFill="1" applyBorder="1" applyAlignment="1">
      <alignment vertical="center" wrapText="1"/>
    </xf>
    <xf numFmtId="164" fontId="6" fillId="0" borderId="1" xfId="29" applyNumberFormat="1" applyFont="1" applyFill="1" applyBorder="1" applyAlignment="1">
      <alignment vertical="center" wrapText="1"/>
    </xf>
    <xf numFmtId="164" fontId="0" fillId="0" borderId="12" xfId="29" applyNumberFormat="1" applyFont="1" applyFill="1" applyBorder="1" applyAlignment="1">
      <alignment vertical="center" wrapText="1"/>
    </xf>
    <xf numFmtId="164" fontId="0" fillId="0" borderId="14" xfId="29" applyNumberFormat="1" applyFont="1" applyFill="1" applyBorder="1" applyAlignment="1">
      <alignment vertical="center" wrapText="1"/>
    </xf>
    <xf numFmtId="0" fontId="0" fillId="0" borderId="17" xfId="0" applyBorder="1" applyAlignment="1">
      <alignment vertical="center" wrapText="1"/>
    </xf>
    <xf numFmtId="164" fontId="1" fillId="0" borderId="16" xfId="29" applyNumberFormat="1" applyFont="1" applyFill="1" applyBorder="1" applyAlignment="1">
      <alignment vertical="center" wrapText="1"/>
    </xf>
    <xf numFmtId="164" fontId="1" fillId="0" borderId="18" xfId="29" applyNumberFormat="1" applyFont="1" applyFill="1" applyBorder="1" applyAlignment="1">
      <alignment vertical="center" wrapText="1"/>
    </xf>
    <xf numFmtId="164" fontId="1" fillId="0" borderId="1" xfId="29" applyNumberFormat="1" applyFont="1" applyFill="1" applyBorder="1" applyAlignment="1">
      <alignment vertical="center" wrapText="1"/>
    </xf>
    <xf numFmtId="164" fontId="1" fillId="0" borderId="5" xfId="29" applyNumberFormat="1" applyFont="1" applyFill="1" applyBorder="1" applyAlignment="1">
      <alignment vertical="center" wrapText="1"/>
    </xf>
    <xf numFmtId="49" fontId="6" fillId="0" borderId="1" xfId="29" applyNumberFormat="1" applyFont="1" applyFill="1" applyBorder="1" applyAlignment="1">
      <alignment horizontal="center" vertical="center" wrapText="1"/>
    </xf>
    <xf numFmtId="49" fontId="6" fillId="0" borderId="16" xfId="29" applyNumberFormat="1" applyFont="1" applyFill="1" applyBorder="1" applyAlignment="1">
      <alignment horizontal="center" vertical="center" wrapText="1"/>
    </xf>
    <xf numFmtId="17" fontId="6" fillId="0" borderId="1" xfId="29" applyNumberFormat="1" applyFont="1" applyFill="1" applyBorder="1" applyAlignment="1">
      <alignment horizontal="center" vertical="center" wrapText="1"/>
    </xf>
    <xf numFmtId="49" fontId="6" fillId="0" borderId="12" xfId="29" applyNumberFormat="1" applyFont="1" applyFill="1" applyBorder="1" applyAlignment="1">
      <alignment horizontal="center" vertical="center" wrapText="1"/>
    </xf>
    <xf numFmtId="0" fontId="31" fillId="0" borderId="48" xfId="2" applyFont="1" applyFill="1" applyBorder="1" applyAlignment="1">
      <alignment horizontal="center" vertical="center" wrapText="1"/>
    </xf>
    <xf numFmtId="0" fontId="33" fillId="0" borderId="48" xfId="2" applyFont="1" applyFill="1" applyBorder="1" applyAlignment="1">
      <alignment horizontal="center" vertical="center" wrapText="1"/>
    </xf>
    <xf numFmtId="0" fontId="9" fillId="5" borderId="50" xfId="2" applyFill="1" applyBorder="1" applyAlignment="1">
      <alignment horizontal="center" vertical="center" wrapText="1"/>
    </xf>
    <xf numFmtId="0" fontId="9" fillId="0" borderId="0" xfId="2" applyAlignment="1">
      <alignment horizontal="center" wrapText="1"/>
    </xf>
    <xf numFmtId="0" fontId="9" fillId="5" borderId="51" xfId="2" applyFill="1" applyBorder="1" applyAlignment="1">
      <alignment horizontal="center" vertical="center" wrapText="1"/>
    </xf>
    <xf numFmtId="164" fontId="6" fillId="0" borderId="5" xfId="42" applyNumberFormat="1" applyFont="1" applyFill="1" applyBorder="1" applyAlignment="1">
      <alignment vertical="center" wrapText="1"/>
    </xf>
    <xf numFmtId="164" fontId="6" fillId="0" borderId="1" xfId="42" applyNumberFormat="1" applyFont="1" applyFill="1" applyBorder="1" applyAlignment="1">
      <alignment vertical="center" wrapText="1"/>
    </xf>
    <xf numFmtId="0" fontId="6" fillId="0" borderId="1" xfId="42" applyNumberFormat="1" applyFont="1" applyFill="1" applyBorder="1" applyAlignment="1">
      <alignment horizontal="center" vertical="center" wrapText="1"/>
    </xf>
    <xf numFmtId="49" fontId="6" fillId="5" borderId="2" xfId="0" applyNumberFormat="1" applyFont="1" applyFill="1" applyBorder="1" applyAlignment="1">
      <alignment vertical="center" wrapText="1"/>
    </xf>
    <xf numFmtId="0" fontId="6" fillId="5" borderId="2" xfId="0" applyFont="1" applyFill="1" applyBorder="1" applyAlignment="1">
      <alignment vertical="center" wrapText="1"/>
    </xf>
    <xf numFmtId="0" fontId="34" fillId="0" borderId="48" xfId="2" applyFont="1" applyFill="1" applyBorder="1" applyAlignment="1">
      <alignment horizontal="center" vertical="center" wrapText="1"/>
    </xf>
    <xf numFmtId="0" fontId="0" fillId="2" borderId="1" xfId="0" applyFill="1" applyBorder="1" applyAlignment="1">
      <alignment horizontal="center" vertical="center" wrapText="1"/>
    </xf>
    <xf numFmtId="0" fontId="9" fillId="0" borderId="1" xfId="2" applyFill="1" applyBorder="1" applyAlignment="1">
      <alignment horizontal="center" vertical="center" wrapText="1"/>
    </xf>
    <xf numFmtId="0" fontId="0" fillId="0" borderId="1" xfId="0" applyBorder="1" applyAlignment="1">
      <alignment horizontal="center" vertical="center"/>
    </xf>
    <xf numFmtId="164" fontId="9" fillId="0" borderId="1" xfId="2" applyNumberFormat="1" applyFill="1" applyBorder="1" applyAlignment="1">
      <alignment horizontal="center" vertical="center" wrapText="1"/>
    </xf>
    <xf numFmtId="0" fontId="12"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2" borderId="0" xfId="0" applyFill="1" applyAlignment="1">
      <alignment horizontal="center" vertical="center" wrapText="1"/>
    </xf>
    <xf numFmtId="0" fontId="16" fillId="2" borderId="0" xfId="0" applyFont="1" applyFill="1" applyAlignment="1">
      <alignment horizontal="center"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4" xfId="0" applyFont="1" applyBorder="1" applyAlignment="1">
      <alignment horizontal="center" vertical="center" wrapText="1"/>
    </xf>
    <xf numFmtId="3" fontId="6" fillId="0" borderId="3" xfId="0" applyNumberFormat="1" applyFont="1" applyBorder="1" applyAlignment="1">
      <alignment horizontal="center" vertical="center" wrapText="1"/>
    </xf>
    <xf numFmtId="3" fontId="0" fillId="0" borderId="4" xfId="0" applyNumberFormat="1" applyBorder="1" applyAlignment="1">
      <alignment horizontal="center" vertical="center" wrapText="1"/>
    </xf>
    <xf numFmtId="3" fontId="0" fillId="0" borderId="3" xfId="0" applyNumberFormat="1" applyBorder="1" applyAlignment="1">
      <alignment horizontal="center" vertical="center" wrapText="1"/>
    </xf>
    <xf numFmtId="0" fontId="2" fillId="2" borderId="0" xfId="0" applyFont="1" applyFill="1" applyAlignment="1">
      <alignment horizontal="center" vertical="center" wrapText="1"/>
    </xf>
    <xf numFmtId="167" fontId="2" fillId="2" borderId="9" xfId="0" applyNumberFormat="1" applyFont="1" applyFill="1" applyBorder="1" applyAlignment="1">
      <alignment horizontal="center" vertical="center" wrapText="1"/>
    </xf>
    <xf numFmtId="167" fontId="2" fillId="2" borderId="10" xfId="0" applyNumberFormat="1" applyFont="1" applyFill="1" applyBorder="1" applyAlignment="1">
      <alignment horizontal="center" vertical="center" wrapText="1"/>
    </xf>
    <xf numFmtId="0" fontId="12" fillId="2" borderId="2" xfId="0" applyFont="1" applyFill="1" applyBorder="1" applyAlignment="1">
      <alignment horizontal="left" vertical="center"/>
    </xf>
    <xf numFmtId="0" fontId="0" fillId="0" borderId="21" xfId="0" applyBorder="1" applyAlignment="1">
      <alignment horizontal="center" vertical="center"/>
    </xf>
    <xf numFmtId="0" fontId="11" fillId="0" borderId="5" xfId="0" applyFont="1" applyBorder="1" applyAlignment="1">
      <alignment horizontal="left" vertical="center" wrapText="1"/>
    </xf>
    <xf numFmtId="49" fontId="9" fillId="0" borderId="1" xfId="2" applyNumberFormat="1" applyFill="1" applyBorder="1" applyAlignment="1">
      <alignment horizontal="center" vertical="center" wrapText="1"/>
    </xf>
    <xf numFmtId="16" fontId="9" fillId="0" borderId="1" xfId="2" applyNumberFormat="1" applyFill="1" applyBorder="1" applyAlignment="1">
      <alignment horizontal="center" vertical="center" wrapText="1"/>
    </xf>
    <xf numFmtId="0" fontId="9" fillId="0" borderId="0" xfId="2" applyFill="1" applyAlignment="1">
      <alignment horizontal="center" vertical="center" wrapText="1"/>
    </xf>
    <xf numFmtId="3" fontId="6" fillId="0" borderId="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1" fillId="0" borderId="3" xfId="0" applyNumberFormat="1" applyFont="1" applyBorder="1" applyAlignment="1">
      <alignment horizontal="center" vertical="center" wrapText="1"/>
    </xf>
    <xf numFmtId="0" fontId="0" fillId="0" borderId="5" xfId="0" applyBorder="1" applyAlignment="1">
      <alignment horizontal="left" vertical="center" wrapText="1"/>
    </xf>
    <xf numFmtId="0" fontId="8" fillId="0" borderId="5" xfId="0" applyFont="1" applyBorder="1" applyAlignment="1">
      <alignment horizontal="left" vertical="center" wrapText="1"/>
    </xf>
    <xf numFmtId="0" fontId="11" fillId="0" borderId="4" xfId="0" applyFont="1" applyBorder="1" applyAlignment="1">
      <alignment horizontal="center" vertical="center" wrapText="1"/>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49" fontId="6" fillId="0" borderId="2"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5" xfId="0" quotePrefix="1" applyFont="1" applyBorder="1" applyAlignment="1">
      <alignment horizontal="left" vertical="center" wrapText="1"/>
    </xf>
    <xf numFmtId="164" fontId="0" fillId="0" borderId="5" xfId="42" applyNumberFormat="1" applyFont="1" applyFill="1" applyBorder="1" applyAlignment="1">
      <alignment vertical="center" wrapText="1"/>
    </xf>
    <xf numFmtId="164" fontId="0" fillId="0" borderId="1" xfId="42" applyNumberFormat="1" applyFont="1" applyFill="1" applyBorder="1" applyAlignment="1">
      <alignment vertical="center" wrapText="1"/>
    </xf>
    <xf numFmtId="49" fontId="6" fillId="0" borderId="2" xfId="42" applyNumberFormat="1" applyFont="1" applyFill="1" applyBorder="1" applyAlignment="1">
      <alignment horizontal="center" vertical="center" wrapText="1"/>
    </xf>
    <xf numFmtId="164" fontId="6" fillId="0" borderId="5" xfId="42" applyNumberFormat="1" applyFont="1" applyFill="1" applyBorder="1" applyAlignment="1">
      <alignment horizontal="left" vertical="center" wrapText="1"/>
    </xf>
    <xf numFmtId="164" fontId="6" fillId="0" borderId="1" xfId="42" applyNumberFormat="1" applyFont="1" applyFill="1" applyBorder="1" applyAlignment="1">
      <alignment horizontal="left" vertical="center" wrapText="1"/>
    </xf>
    <xf numFmtId="164" fontId="6" fillId="0" borderId="18" xfId="42" applyNumberFormat="1" applyFont="1" applyFill="1" applyBorder="1" applyAlignment="1">
      <alignment vertical="center" wrapText="1"/>
    </xf>
    <xf numFmtId="0" fontId="8" fillId="0" borderId="13" xfId="0" applyFont="1" applyBorder="1" applyAlignment="1">
      <alignment vertical="center" wrapText="1"/>
    </xf>
    <xf numFmtId="49" fontId="6" fillId="0" borderId="1" xfId="42" applyNumberFormat="1" applyFont="1" applyFill="1" applyBorder="1" applyAlignment="1">
      <alignment horizontal="center" vertical="center" wrapText="1"/>
    </xf>
    <xf numFmtId="49" fontId="6" fillId="0" borderId="16" xfId="42" applyNumberFormat="1" applyFont="1" applyFill="1" applyBorder="1" applyAlignment="1">
      <alignment horizontal="center" vertical="center" wrapText="1"/>
    </xf>
    <xf numFmtId="164" fontId="6" fillId="0" borderId="1" xfId="51" applyNumberFormat="1" applyFont="1" applyFill="1" applyBorder="1" applyAlignment="1">
      <alignment vertical="center" wrapText="1"/>
    </xf>
    <xf numFmtId="49" fontId="8" fillId="0" borderId="2" xfId="0" applyNumberFormat="1" applyFont="1" applyBorder="1" applyAlignment="1">
      <alignment horizontal="left" vertical="center" wrapText="1"/>
    </xf>
    <xf numFmtId="44" fontId="3" fillId="0" borderId="0" xfId="0" applyNumberFormat="1" applyFont="1" applyAlignment="1">
      <alignment vertical="center" wrapText="1"/>
    </xf>
    <xf numFmtId="164" fontId="3" fillId="0" borderId="1" xfId="42" applyNumberFormat="1" applyFont="1" applyFill="1" applyBorder="1" applyAlignment="1">
      <alignment vertical="center" wrapText="1"/>
    </xf>
    <xf numFmtId="164" fontId="3" fillId="0" borderId="5" xfId="42" applyNumberFormat="1" applyFont="1" applyFill="1" applyBorder="1" applyAlignment="1">
      <alignment vertical="center" wrapText="1"/>
    </xf>
    <xf numFmtId="44" fontId="6" fillId="0" borderId="14" xfId="42" applyFont="1" applyFill="1" applyBorder="1" applyAlignment="1">
      <alignment vertical="center" wrapText="1"/>
    </xf>
    <xf numFmtId="6" fontId="14" fillId="0" borderId="10" xfId="0" applyNumberFormat="1" applyFont="1" applyBorder="1" applyAlignment="1">
      <alignment vertical="center" wrapText="1"/>
    </xf>
    <xf numFmtId="0" fontId="35" fillId="0" borderId="10" xfId="0" applyFont="1" applyBorder="1" applyAlignment="1">
      <alignment horizontal="center" vertical="center" wrapText="1"/>
    </xf>
    <xf numFmtId="0" fontId="9" fillId="0" borderId="10" xfId="2" applyBorder="1" applyAlignment="1">
      <alignment horizontal="center" vertical="center" wrapText="1"/>
    </xf>
    <xf numFmtId="164" fontId="6" fillId="0" borderId="16" xfId="42" applyNumberFormat="1" applyFont="1" applyFill="1" applyBorder="1" applyAlignment="1">
      <alignment vertical="center" wrapText="1"/>
    </xf>
    <xf numFmtId="164" fontId="0" fillId="0" borderId="20" xfId="1" applyNumberFormat="1" applyFont="1" applyFill="1" applyBorder="1" applyAlignment="1">
      <alignment vertical="center" wrapText="1"/>
    </xf>
    <xf numFmtId="49" fontId="6" fillId="0" borderId="6" xfId="1" applyNumberFormat="1" applyFont="1" applyFill="1" applyBorder="1" applyAlignment="1">
      <alignment horizontal="center" vertical="center" wrapText="1"/>
    </xf>
    <xf numFmtId="0" fontId="9" fillId="0" borderId="0" xfId="2"/>
    <xf numFmtId="0" fontId="9" fillId="0" borderId="0" xfId="2" applyAlignment="1">
      <alignment horizontal="center" vertical="center" wrapText="1"/>
    </xf>
    <xf numFmtId="0" fontId="4" fillId="10" borderId="52" xfId="0" applyFont="1" applyFill="1" applyBorder="1" applyAlignment="1">
      <alignment horizontal="center" vertical="center" wrapText="1"/>
    </xf>
    <xf numFmtId="0" fontId="2" fillId="2" borderId="0" xfId="0" applyFont="1" applyFill="1" applyAlignment="1">
      <alignment horizontal="left" vertical="center" wrapText="1"/>
    </xf>
    <xf numFmtId="0" fontId="6" fillId="17" borderId="5" xfId="0" applyFont="1" applyFill="1" applyBorder="1" applyAlignment="1">
      <alignment horizontal="left" vertical="center" wrapText="1"/>
    </xf>
    <xf numFmtId="0" fontId="6" fillId="17" borderId="2" xfId="0" applyFont="1" applyFill="1" applyBorder="1" applyAlignment="1">
      <alignment horizontal="left" vertical="center" wrapText="1"/>
    </xf>
    <xf numFmtId="0" fontId="8" fillId="7" borderId="5" xfId="0" applyFont="1" applyFill="1" applyBorder="1" applyAlignment="1">
      <alignment horizontal="center"/>
    </xf>
    <xf numFmtId="0" fontId="8" fillId="7" borderId="2" xfId="0" applyFont="1" applyFill="1" applyBorder="1" applyAlignment="1">
      <alignment horizontal="center"/>
    </xf>
    <xf numFmtId="0" fontId="8" fillId="14" borderId="5" xfId="0" applyFont="1" applyFill="1" applyBorder="1" applyAlignment="1">
      <alignment horizontal="center"/>
    </xf>
    <xf numFmtId="0" fontId="8" fillId="14" borderId="2" xfId="0" applyFont="1" applyFill="1" applyBorder="1" applyAlignment="1">
      <alignment horizontal="center"/>
    </xf>
    <xf numFmtId="0" fontId="8" fillId="15" borderId="5" xfId="0" applyFont="1" applyFill="1" applyBorder="1" applyAlignment="1">
      <alignment horizontal="center"/>
    </xf>
    <xf numFmtId="0" fontId="8" fillId="15" borderId="2" xfId="0" applyFont="1" applyFill="1" applyBorder="1" applyAlignment="1">
      <alignment horizontal="center"/>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4" borderId="16" xfId="0" applyFont="1" applyFill="1" applyBorder="1" applyAlignment="1">
      <alignment horizontal="center" vertical="center" wrapText="1"/>
    </xf>
  </cellXfs>
  <cellStyles count="56">
    <cellStyle name="Currency" xfId="1" builtinId="4"/>
    <cellStyle name="Currency 2" xfId="3" xr:uid="{00000000-0005-0000-0000-000001000000}"/>
    <cellStyle name="Currency 2 2" xfId="6" xr:uid="{926C8130-C1CF-45E6-8DB8-E0C20F52FB82}"/>
    <cellStyle name="Currency 2 2 2" xfId="15" xr:uid="{4A7C58E9-47FD-4565-9533-7967E97A561D}"/>
    <cellStyle name="Currency 2 2 2 2" xfId="42" xr:uid="{2EFEC233-5C5B-4377-97E7-439C099691AF}"/>
    <cellStyle name="Currency 2 2 3" xfId="24" xr:uid="{BFDB92AB-CC44-4657-BF4E-4F4DD8A30F13}"/>
    <cellStyle name="Currency 2 2 3 2" xfId="51" xr:uid="{BEDF07D1-15FD-4F08-AEEF-5F97609AF961}"/>
    <cellStyle name="Currency 2 2 4" xfId="33" xr:uid="{E9A90255-2003-411F-A67D-ECD8019F7D67}"/>
    <cellStyle name="Currency 2 3" xfId="9" xr:uid="{CB519C79-5E83-4850-8F5C-F23C31672E28}"/>
    <cellStyle name="Currency 2 3 2" xfId="18" xr:uid="{BBC7A379-1DA2-4CA4-B5F4-773748B514B3}"/>
    <cellStyle name="Currency 2 3 2 2" xfId="45" xr:uid="{D9999E3A-2B35-46B8-B56B-25B550D4A360}"/>
    <cellStyle name="Currency 2 3 3" xfId="27" xr:uid="{963DB9E6-D879-4974-8B38-87730ED6FB64}"/>
    <cellStyle name="Currency 2 3 3 2" xfId="54" xr:uid="{DFA333A0-4D83-4648-875E-39A98DE74314}"/>
    <cellStyle name="Currency 2 3 4" xfId="36" xr:uid="{57E3073D-CF83-44D5-9F96-FFB97EBD985A}"/>
    <cellStyle name="Currency 2 4" xfId="12" xr:uid="{806F5D5A-E9AA-40B6-B76D-AFAA10F6CB76}"/>
    <cellStyle name="Currency 2 4 2" xfId="39" xr:uid="{C124EC1D-FB62-4A58-845C-DD8A1A27374B}"/>
    <cellStyle name="Currency 2 5" xfId="21" xr:uid="{FBD2A780-0A4E-4249-B43C-2BE65D50C9DF}"/>
    <cellStyle name="Currency 2 5 2" xfId="48" xr:uid="{E1F10E08-2E86-45E1-B6BB-8A0EC9012C91}"/>
    <cellStyle name="Currency 2 6" xfId="30" xr:uid="{1BBB271C-6BD9-4A51-A74D-8CCD1E624DC4}"/>
    <cellStyle name="Currency 3" xfId="4" xr:uid="{00000000-0005-0000-0000-000002000000}"/>
    <cellStyle name="Currency 3 2" xfId="7" xr:uid="{96B7BD01-D7FB-44CC-B9D8-82D2C2C5E2EB}"/>
    <cellStyle name="Currency 3 2 2" xfId="16" xr:uid="{9D062F99-1E19-4204-89C7-EA48E3DF75C0}"/>
    <cellStyle name="Currency 3 2 2 2" xfId="43" xr:uid="{9B447E14-D06E-42DC-8EDB-ABE1080D2862}"/>
    <cellStyle name="Currency 3 2 3" xfId="25" xr:uid="{9EFD28CB-74E8-49AD-BF13-0AEB3DCAB28F}"/>
    <cellStyle name="Currency 3 2 3 2" xfId="52" xr:uid="{66FA8116-C237-46D6-BC99-630583198E67}"/>
    <cellStyle name="Currency 3 2 4" xfId="34" xr:uid="{5B1270F9-6675-47AA-A625-4E06AF05ABE5}"/>
    <cellStyle name="Currency 3 3" xfId="10" xr:uid="{DF32AE3F-CD4A-4F69-9B26-5688C0639B1D}"/>
    <cellStyle name="Currency 3 3 2" xfId="19" xr:uid="{4EF632D0-F8D8-4C52-AF84-431212DFB23F}"/>
    <cellStyle name="Currency 3 3 2 2" xfId="46" xr:uid="{F04A4A18-D2B4-41FD-98A5-C0123AE67BAA}"/>
    <cellStyle name="Currency 3 3 3" xfId="28" xr:uid="{BF5572DD-F172-4C73-BFF4-EDC1829A05C7}"/>
    <cellStyle name="Currency 3 3 3 2" xfId="55" xr:uid="{8EF47F7A-6BA3-4BD6-B036-B3AE79AB3068}"/>
    <cellStyle name="Currency 3 3 4" xfId="37" xr:uid="{9DBBFA73-F0C6-456F-B255-8D192284E4D4}"/>
    <cellStyle name="Currency 3 4" xfId="13" xr:uid="{41F7C4FE-F079-48B7-9446-71F3F12E5D0F}"/>
    <cellStyle name="Currency 3 4 2" xfId="40" xr:uid="{16961615-E854-44E0-8320-75D01E74F01F}"/>
    <cellStyle name="Currency 3 5" xfId="22" xr:uid="{714C1563-DFDB-4F74-987D-02C9580271D1}"/>
    <cellStyle name="Currency 3 5 2" xfId="49" xr:uid="{5CD62967-FBD5-419A-8DDA-405123BC92B2}"/>
    <cellStyle name="Currency 3 6" xfId="31" xr:uid="{3DB1E146-C10D-4F03-896B-E3B6DB7CCA7E}"/>
    <cellStyle name="Currency 4" xfId="5" xr:uid="{9F69BB3B-3593-4C59-9EBD-2D67B99AE73F}"/>
    <cellStyle name="Currency 4 2" xfId="14" xr:uid="{EC0A4131-AB57-43EC-A52F-6BA4C88FE687}"/>
    <cellStyle name="Currency 4 2 2" xfId="41" xr:uid="{A40F72BC-08FB-426B-B591-F9F5F54435F1}"/>
    <cellStyle name="Currency 4 3" xfId="23" xr:uid="{8E8F6CD3-71C2-4007-B553-DF61425460D7}"/>
    <cellStyle name="Currency 4 3 2" xfId="50" xr:uid="{43BD7F9E-5A80-4474-8EB8-8B6A1437A88F}"/>
    <cellStyle name="Currency 4 4" xfId="32" xr:uid="{7E457E73-EA2F-466F-92CE-4F8038830063}"/>
    <cellStyle name="Currency 5" xfId="8" xr:uid="{63BF8F81-E30C-4AC8-99D3-4901587DAF08}"/>
    <cellStyle name="Currency 5 2" xfId="17" xr:uid="{B5428CF2-BC1E-4E12-BB2A-052AFFCFB90E}"/>
    <cellStyle name="Currency 5 2 2" xfId="44" xr:uid="{7114ED76-9E12-4FC8-9304-42736DB07BC6}"/>
    <cellStyle name="Currency 5 3" xfId="26" xr:uid="{14382020-3109-4B11-8359-5825A83C3FCA}"/>
    <cellStyle name="Currency 5 3 2" xfId="53" xr:uid="{2F09BD42-AE6A-417F-9183-43B673242A2F}"/>
    <cellStyle name="Currency 5 4" xfId="35" xr:uid="{1AFC1A83-B2F9-45B6-8BD3-732DA40078D4}"/>
    <cellStyle name="Currency 6" xfId="11" xr:uid="{E2738C7A-AFF3-456C-B3B8-169665915F93}"/>
    <cellStyle name="Currency 6 2" xfId="38" xr:uid="{D92256B6-A975-41A6-8809-5D7858CC96C9}"/>
    <cellStyle name="Currency 7" xfId="20" xr:uid="{07DC44E6-3938-4CF8-8C92-B35F90BBE564}"/>
    <cellStyle name="Currency 7 2" xfId="47" xr:uid="{B452CD93-D082-461F-A7AC-B5D6CD726F7B}"/>
    <cellStyle name="Currency 8" xfId="29" xr:uid="{99CBC555-1CAD-4B1F-B563-60DAE97BF2BB}"/>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cqu.edu.au/cquninews/stories/general-category/2021-general/cquniversity-research-set-to-drive-regional-hydrogen-industry" TargetMode="External"/><Relationship Id="rId18" Type="http://schemas.openxmlformats.org/officeDocument/2006/relationships/hyperlink" Target="https://www.arc.gov.au/" TargetMode="External"/><Relationship Id="rId26" Type="http://schemas.openxmlformats.org/officeDocument/2006/relationships/hyperlink" Target="https://www.minister.industry.gov.au/ministers/husic/media-releases/examination-modern-manufacturing-initiative-grants-concludes" TargetMode="External"/><Relationship Id="rId39" Type="http://schemas.openxmlformats.org/officeDocument/2006/relationships/hyperlink" Target="https://minister.dcceew.gov.au/bowen/media-releases/joint-media-release-delivering-australias-climate-and-energy-transformation" TargetMode="External"/><Relationship Id="rId21" Type="http://schemas.openxmlformats.org/officeDocument/2006/relationships/hyperlink" Target="https://www.cefc.com.au/where-we-invest/case-studies/hysata-innovation-leads-green-hydrogen/" TargetMode="External"/><Relationship Id="rId34" Type="http://schemas.openxmlformats.org/officeDocument/2006/relationships/hyperlink" Target="https://arena.gov.au/news/investing-in-home-grown-research-for-hydrogen-and-steel/" TargetMode="External"/><Relationship Id="rId42" Type="http://schemas.openxmlformats.org/officeDocument/2006/relationships/hyperlink" Target="https://www.wa.gov.au/government/media-statements/Cook-Labor-Government/Joint-Media-Statement---WA-to-host-first-TAFE-Clean-Energy-Skills-National-Centre-of-Excellence-20240610" TargetMode="External"/><Relationship Id="rId47" Type="http://schemas.openxmlformats.org/officeDocument/2006/relationships/hyperlink" Target="https://ministers.treasury.gov.au/ministers/jim-chalmers-2022/media-releases/investing-future-made-australia" TargetMode="External"/><Relationship Id="rId50" Type="http://schemas.openxmlformats.org/officeDocument/2006/relationships/hyperlink" Target="https://ministers.treasury.gov.au/ministers/jim-chalmers-2022/media-releases/investing-future-made-australia" TargetMode="External"/><Relationship Id="rId7" Type="http://schemas.openxmlformats.org/officeDocument/2006/relationships/hyperlink" Target="https://www.minister.industry.gov.au/ministers/porter/media-releases/csiro-mission-accelerate-australias-hydrogen-industry" TargetMode="External"/><Relationship Id="rId2" Type="http://schemas.openxmlformats.org/officeDocument/2006/relationships/hyperlink" Target="https://arena.gov.au/news/over-100-million-to-build-australias-first-large-scale-hydrogen-plants/" TargetMode="External"/><Relationship Id="rId16" Type="http://schemas.openxmlformats.org/officeDocument/2006/relationships/hyperlink" Target="https://minister.infrastructure.gov.au/c-king/media-release/honouring-our-commitments-regional-australia" TargetMode="External"/><Relationship Id="rId29" Type="http://schemas.openxmlformats.org/officeDocument/2006/relationships/hyperlink" Target="https://www.energy.gov.au/government-priorities/australias-energy-strategies-and-frameworks/powering-australia" TargetMode="External"/><Relationship Id="rId11" Type="http://schemas.openxmlformats.org/officeDocument/2006/relationships/hyperlink" Target="https://www.minister.industry.gov.au/ministers/porter/media-releases/building-australias-hydrogen-industry-through-research-collaborations" TargetMode="External"/><Relationship Id="rId24" Type="http://schemas.openxmlformats.org/officeDocument/2006/relationships/hyperlink" Target="https://budget.gov.au/2022-23-october/content/bp2/download/bp2_02_receipt_payment.pdf" TargetMode="External"/><Relationship Id="rId32" Type="http://schemas.openxmlformats.org/officeDocument/2006/relationships/hyperlink" Target="https://arena.gov.au/funding/german-australian-hydrogen-innovation-and-technology-incubator-hygate/" TargetMode="External"/><Relationship Id="rId37" Type="http://schemas.openxmlformats.org/officeDocument/2006/relationships/hyperlink" Target="https://minister.infrastructure.gov.au/c-king/media-release/honouring-our-commitments-regional-australia" TargetMode="External"/><Relationship Id="rId40" Type="http://schemas.openxmlformats.org/officeDocument/2006/relationships/hyperlink" Target="https://ministers.treasury.gov.au/ministers/jim-chalmers-2022/media-releases/hydrogen-headstart-power-new-jobs-industry" TargetMode="External"/><Relationship Id="rId45" Type="http://schemas.openxmlformats.org/officeDocument/2006/relationships/hyperlink" Target="https://ministers.treasury.gov.au/ministers/jim-chalmers-2022/media-releases/investing-future-made-australia" TargetMode="External"/><Relationship Id="rId53" Type="http://schemas.openxmlformats.org/officeDocument/2006/relationships/printerSettings" Target="../printerSettings/printerSettings3.bin"/><Relationship Id="rId5" Type="http://schemas.openxmlformats.org/officeDocument/2006/relationships/hyperlink" Target="https://www.minister.industry.gov.au/ministers/taylor/media-releases/hydrogen-industry-marks-milestone-first-shipment-liquid-hydrogen-japan" TargetMode="External"/><Relationship Id="rId10" Type="http://schemas.openxmlformats.org/officeDocument/2006/relationships/hyperlink" Target="https://business.gov.au/grants-and-programs/modern-manufacturing-initiative-manufacturing-translation/grant-recipients" TargetMode="External"/><Relationship Id="rId19" Type="http://schemas.openxmlformats.org/officeDocument/2006/relationships/hyperlink" Target="https://www.dcceew.gov.au/energy/renewable/guarantee-of-origin-scheme" TargetMode="External"/><Relationship Id="rId31" Type="http://schemas.openxmlformats.org/officeDocument/2006/relationships/hyperlink" Target="https://www.cefc.com.au/media/media-release/cefc-welcomes-launch-of-new-300-million-advancing-hydrogen-fund/" TargetMode="External"/><Relationship Id="rId44" Type="http://schemas.openxmlformats.org/officeDocument/2006/relationships/hyperlink" Target="https://minister.dcceew.gov.au/bowen/media-releases/delivering-reliable-and-renewable-future-made-australia" TargetMode="External"/><Relationship Id="rId52" Type="http://schemas.openxmlformats.org/officeDocument/2006/relationships/hyperlink" Target="https://ministers.treasury.gov.au/ministers/jim-chalmers-2022/media-releases/investing-future-made-australia" TargetMode="External"/><Relationship Id="rId4" Type="http://schemas.openxmlformats.org/officeDocument/2006/relationships/hyperlink" Target="https://arena.gov.au/news/boosting-research-into-exporting-renewable-hydrogen/" TargetMode="External"/><Relationship Id="rId9" Type="http://schemas.openxmlformats.org/officeDocument/2006/relationships/hyperlink" Target="https://www.dfat.gov.au/people-to-people/foundations-councils-institutes/coalar/grants/previous-council-australia-latin-america-relations-grants/coalar-2020-21-special-grant-round-outcomes" TargetMode="External"/><Relationship Id="rId14" Type="http://schemas.openxmlformats.org/officeDocument/2006/relationships/hyperlink" Target="https://www.bridgetmckenzie.com.au/media-releases/boost-for-ballarat-through-new-research-funding/" TargetMode="External"/><Relationship Id="rId22" Type="http://schemas.openxmlformats.org/officeDocument/2006/relationships/hyperlink" Target="https://www.minister.industry.gov.au/ministers/taylor/media-releases/australia-partners-singapore-hydrogen-maritime-sector" TargetMode="External"/><Relationship Id="rId27" Type="http://schemas.openxmlformats.org/officeDocument/2006/relationships/hyperlink" Target="https://www.energy.gov.au/government-priorities/vehicles-and-fuels" TargetMode="External"/><Relationship Id="rId30" Type="http://schemas.openxmlformats.org/officeDocument/2006/relationships/hyperlink" Target="https://www.dcceew.gov.au/energy/hydrogen" TargetMode="External"/><Relationship Id="rId35" Type="http://schemas.openxmlformats.org/officeDocument/2006/relationships/hyperlink" Target="https://arena.gov.au/news/investing-in-home-grown-research-for-hydrogen-and-steel/" TargetMode="External"/><Relationship Id="rId43" Type="http://schemas.openxmlformats.org/officeDocument/2006/relationships/hyperlink" Target="https://minister.dcceew.gov.au/bowen/media-releases/delivering-reliable-and-renewable-future-made-australia" TargetMode="External"/><Relationship Id="rId48" Type="http://schemas.openxmlformats.org/officeDocument/2006/relationships/hyperlink" Target="https://ministers.treasury.gov.au/ministers/jim-chalmers-2022/media-releases/investing-future-made-australia" TargetMode="External"/><Relationship Id="rId8" Type="http://schemas.openxmlformats.org/officeDocument/2006/relationships/hyperlink" Target="https://www.infrastructure.gov.au/territories-regions-cities/regional-australia/regional-recovery-partnerships" TargetMode="External"/><Relationship Id="rId51" Type="http://schemas.openxmlformats.org/officeDocument/2006/relationships/hyperlink" Target="https://ministers.treasury.gov.au/ministers/jim-chalmers-2022/media-releases/investing-future-made-australia" TargetMode="External"/><Relationship Id="rId3" Type="http://schemas.openxmlformats.org/officeDocument/2006/relationships/hyperlink" Target="https://arena.gov.au/projects/?project-value-start=0&amp;project-value-end=200000000&amp;technology=hydrogen" TargetMode="External"/><Relationship Id="rId12" Type="http://schemas.openxmlformats.org/officeDocument/2006/relationships/hyperlink" Target="https://research.csiro.au/hyresearch/hydrogen-energy-systems-future-science-platform-hse-fsp/" TargetMode="External"/><Relationship Id="rId17" Type="http://schemas.openxmlformats.org/officeDocument/2006/relationships/hyperlink" Target="https://minister.dcceew.gov.au/bowen/media-releases/joint-media-release-delivering-australias-climate-and-energy-transformation" TargetMode="External"/><Relationship Id="rId25" Type="http://schemas.openxmlformats.org/officeDocument/2006/relationships/hyperlink" Target="https://www.nera.org.au/regional-hydrogen-technology-clusters" TargetMode="External"/><Relationship Id="rId33" Type="http://schemas.openxmlformats.org/officeDocument/2006/relationships/hyperlink" Target="https://www.minister.industry.gov.au/ministers/taylor/media-releases/positioning-australia-future-hydrogen-export-powerhouse" TargetMode="External"/><Relationship Id="rId38" Type="http://schemas.openxmlformats.org/officeDocument/2006/relationships/hyperlink" Target="https://ministers.treasury.gov.au/ministers/jim-chalmers-2022/media-releases/hydrogen-headstart-power-new-jobs-industry" TargetMode="External"/><Relationship Id="rId46" Type="http://schemas.openxmlformats.org/officeDocument/2006/relationships/hyperlink" Target="https://ministers.treasury.gov.au/ministers/jim-chalmers-2022/media-releases/investing-future-made-australia" TargetMode="External"/><Relationship Id="rId20" Type="http://schemas.openxmlformats.org/officeDocument/2006/relationships/hyperlink" Target="https://www.minister.industry.gov.au/ministers/taylor/media-releases/investing-reliable-affordable-energy-and-reducing-emissions-secure-australias-recovery" TargetMode="External"/><Relationship Id="rId41" Type="http://schemas.openxmlformats.org/officeDocument/2006/relationships/hyperlink" Target="https://arena.gov.au/news/funding-boost-for-hydrogen-and-low-emissions-iron-steel-research/" TargetMode="External"/><Relationship Id="rId1" Type="http://schemas.openxmlformats.org/officeDocument/2006/relationships/hyperlink" Target="https://www.minister.industry.gov.au/ministers/taylor/media-releases/hydrogen-industry-marks-milestone-first-shipment-liquid-hydrogen-japan" TargetMode="External"/><Relationship Id="rId6" Type="http://schemas.openxmlformats.org/officeDocument/2006/relationships/hyperlink" Target="https://www.minister.industry.gov.au/ministers/taylor/media-releases/investing-reliable-affordable-energy-and-reducing-emissions-secure-australias-recovery" TargetMode="External"/><Relationship Id="rId15" Type="http://schemas.openxmlformats.org/officeDocument/2006/relationships/hyperlink" Target="https://minister.infrastructure.gov.au/c-king/media-release/25-billion-infrastructure-boost-northern-territory" TargetMode="External"/><Relationship Id="rId23" Type="http://schemas.openxmlformats.org/officeDocument/2006/relationships/hyperlink" Target="https://www.education.gov.au/strategic-university-reform-fund" TargetMode="External"/><Relationship Id="rId28" Type="http://schemas.openxmlformats.org/officeDocument/2006/relationships/hyperlink" Target="https://minister.dcceew.gov.au/bowen/media-releases/joint-media-release-delivering-australias-climate-and-energy-transformation" TargetMode="External"/><Relationship Id="rId36" Type="http://schemas.openxmlformats.org/officeDocument/2006/relationships/hyperlink" Target="https://ministers.treasury.gov.au/ministers/jim-chalmers-2022/media-releases/hydrogen-headstart-power-new-jobs-industry" TargetMode="External"/><Relationship Id="rId49" Type="http://schemas.openxmlformats.org/officeDocument/2006/relationships/hyperlink" Target="https://ministers.treasury.gov.au/ministers/jim-chalmers-2022/media-releases/investing-future-made-australia"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energy.nsw.gov.au/news/clean-technology-research-development-set-take" TargetMode="External"/><Relationship Id="rId21" Type="http://schemas.openxmlformats.org/officeDocument/2006/relationships/hyperlink" Target="https://www.swinburne.edu.au/research/platforms-initiatives/air-hub/" TargetMode="External"/><Relationship Id="rId42" Type="http://schemas.openxmlformats.org/officeDocument/2006/relationships/hyperlink" Target="https://www.mediastatements.wa.gov.au/Pages/McGowan/2021/09/61-point-5-million-dollar-boost-for-WAs-renewable-hydrogen-industry.aspx" TargetMode="External"/><Relationship Id="rId47" Type="http://schemas.openxmlformats.org/officeDocument/2006/relationships/hyperlink" Target="https://www.premier.vic.gov.au/backing-portland-renewable-fuel-manufacturing-hub" TargetMode="External"/><Relationship Id="rId63" Type="http://schemas.openxmlformats.org/officeDocument/2006/relationships/hyperlink" Target="https://www.mediastatements.wa.gov.au/Pages/McGowan/2021/09/61-point-5-million-dollar-boost-for-WAs-renewable-hydrogen-industry.aspx" TargetMode="External"/><Relationship Id="rId68" Type="http://schemas.openxmlformats.org/officeDocument/2006/relationships/hyperlink" Target="https://statements.qld.gov.au/statements/92909" TargetMode="External"/><Relationship Id="rId16" Type="http://schemas.openxmlformats.org/officeDocument/2006/relationships/hyperlink" Target="https://www.premier.vic.gov.au/hydrogen-hub-cements-victoria-clean-energy-leader" TargetMode="External"/><Relationship Id="rId11" Type="http://schemas.openxmlformats.org/officeDocument/2006/relationships/hyperlink" Target="https://www.energy.vic.gov.au/grants/commercialisation-pathways-fund" TargetMode="External"/><Relationship Id="rId24" Type="http://schemas.openxmlformats.org/officeDocument/2006/relationships/hyperlink" Target="https://www.portofrotterdam.com/en/news-and-press-releases/feasibility-study-export-south-australian-green-hydrogen-rotterdam" TargetMode="External"/><Relationship Id="rId32" Type="http://schemas.openxmlformats.org/officeDocument/2006/relationships/hyperlink" Target="https://breakthroughvictoria.com/" TargetMode="External"/><Relationship Id="rId37" Type="http://schemas.openxmlformats.org/officeDocument/2006/relationships/hyperlink" Target="https://www.mediastatements.wa.gov.au/Pages/McGowan/2021/09/61-point-5-million-dollar-boost-for-WAs-renewable-hydrogen-industry.aspx" TargetMode="External"/><Relationship Id="rId40" Type="http://schemas.openxmlformats.org/officeDocument/2006/relationships/hyperlink" Target="https://www.mediastatements.wa.gov.au/Pages/McGowan/2020/08/22-million-dollar-investment-to-accelerate-renewable-hydrogen-future.aspx" TargetMode="External"/><Relationship Id="rId45" Type="http://schemas.openxmlformats.org/officeDocument/2006/relationships/hyperlink" Target="https://www.nsw.gov.au/port-kembla-community-investment-fund" TargetMode="External"/><Relationship Id="rId53" Type="http://schemas.openxmlformats.org/officeDocument/2006/relationships/hyperlink" Target="https://budget.nt.gov.au/papers" TargetMode="External"/><Relationship Id="rId58" Type="http://schemas.openxmlformats.org/officeDocument/2006/relationships/hyperlink" Target="https://www.premier.tas.gov.au/budget_2022/budget_releases/delivering_tasmanias_climate_change_action_plan" TargetMode="External"/><Relationship Id="rId66" Type="http://schemas.openxmlformats.org/officeDocument/2006/relationships/hyperlink" Target="https://www.epw.qld.gov.au/about/initiatives/hydrogen/training" TargetMode="External"/><Relationship Id="rId74" Type="http://schemas.openxmlformats.org/officeDocument/2006/relationships/hyperlink" Target="https://www.energy.nsw.gov.au/nsw-response-to-closure-of-eraring-power-station" TargetMode="External"/><Relationship Id="rId79" Type="http://schemas.openxmlformats.org/officeDocument/2006/relationships/hyperlink" Target="https://www.premier.sa.gov.au/media-releases/news-items/sa-accelerates-towards-zero-emission-public-transport-with-train-and-bus-trials" TargetMode="External"/><Relationship Id="rId5" Type="http://schemas.openxmlformats.org/officeDocument/2006/relationships/hyperlink" Target="https://www.energymining.sa.gov.au/industry/modern-energy/hydrogen-in-south-australia/trafigura-group-port-pirie-green-hydrogen-project" TargetMode="External"/><Relationship Id="rId61" Type="http://schemas.openxmlformats.org/officeDocument/2006/relationships/hyperlink" Target="https://www.premier.tas.gov.au/site_resources_2015/additional_releases/tasmania_and_port_of_rotterdam_sign_green_hydrogen_mou" TargetMode="External"/><Relationship Id="rId19" Type="http://schemas.openxmlformats.org/officeDocument/2006/relationships/hyperlink" Target="https://www.energysaver.nsw.gov.au/reducing-emissions-nsw/net-zero-industry-and-innovation/hydrogen-hubs" TargetMode="External"/><Relationship Id="rId14" Type="http://schemas.openxmlformats.org/officeDocument/2006/relationships/hyperlink" Target="https://research.csiro.au/hyresource/australian-hydrogen-centre/" TargetMode="External"/><Relationship Id="rId22" Type="http://schemas.openxmlformats.org/officeDocument/2006/relationships/hyperlink" Target="https://www.minister.industry.gov.au/ministers/taylor/media-releases/tallawarra-b-power-station-be-built" TargetMode="External"/><Relationship Id="rId27" Type="http://schemas.openxmlformats.org/officeDocument/2006/relationships/hyperlink" Target="https://www.budget.nsw.gov.au/sites/default/files/2022-06/20220620_01_FARRAWAY-Record-investment-for-regional-transport-and-roads-continues-to-soar.pdf" TargetMode="External"/><Relationship Id="rId30" Type="http://schemas.openxmlformats.org/officeDocument/2006/relationships/hyperlink" Target="https://www.statebudget.sa.gov.au/our-budget/jobs-and-economy/hydrogen" TargetMode="External"/><Relationship Id="rId35" Type="http://schemas.openxmlformats.org/officeDocument/2006/relationships/hyperlink" Target="https://www.mediastatements.wa.gov.au/Pages/McGowan/2022/10/Funding-to-advance-hydrogen-electrolyser-manufacturing-in-WA.aspx" TargetMode="External"/><Relationship Id="rId43" Type="http://schemas.openxmlformats.org/officeDocument/2006/relationships/hyperlink" Target="https://arena.gov.au/projects/hydrogen-park-murray-valley-facility/" TargetMode="External"/><Relationship Id="rId48" Type="http://schemas.openxmlformats.org/officeDocument/2006/relationships/hyperlink" Target="https://www.mediastatements.wa.gov.au/Pages/McGowan/2022/12/WA-Government-expands-cooperation-with-Japan-Organization-for-Metals-and-Energy-Security.aspx" TargetMode="External"/><Relationship Id="rId56" Type="http://schemas.openxmlformats.org/officeDocument/2006/relationships/hyperlink" Target="https://recfit.tas.gov.au/future_industries/green_hydrogen/tasmanias_funding_and_investment_strategy" TargetMode="External"/><Relationship Id="rId64" Type="http://schemas.openxmlformats.org/officeDocument/2006/relationships/hyperlink" Target="https://www.premier.vic.gov.au/training-renewable-energy-workforce-future" TargetMode="External"/><Relationship Id="rId69" Type="http://schemas.openxmlformats.org/officeDocument/2006/relationships/hyperlink" Target="https://statements.qld.gov.au/statements/95128" TargetMode="External"/><Relationship Id="rId77" Type="http://schemas.openxmlformats.org/officeDocument/2006/relationships/hyperlink" Target="https://www.statebudget.sa.gov.au/__data/assets/pdf_file/0020/1014374/2024-25-Budget-Measurement-Statement.pdf" TargetMode="External"/><Relationship Id="rId8" Type="http://schemas.openxmlformats.org/officeDocument/2006/relationships/hyperlink" Target="https://www.mediastatements.wa.gov.au/Pages/McGowan/2020/08/22-million-dollar-investment-to-accelerate-renewable-hydrogen-future.aspx" TargetMode="External"/><Relationship Id="rId51" Type="http://schemas.openxmlformats.org/officeDocument/2006/relationships/hyperlink" Target="https://newsroom.nt.gov.au/article/_nocache?id=61d5611364bd3ce194d941d7c4e03a3b" TargetMode="External"/><Relationship Id="rId72" Type="http://schemas.openxmlformats.org/officeDocument/2006/relationships/hyperlink" Target="https://www.statedevelopment.qld.gov.au/queensland-jobs-fund/industry-partnership-program" TargetMode="External"/><Relationship Id="rId80" Type="http://schemas.openxmlformats.org/officeDocument/2006/relationships/printerSettings" Target="../printerSettings/printerSettings4.bin"/><Relationship Id="rId3" Type="http://schemas.openxmlformats.org/officeDocument/2006/relationships/hyperlink" Target="https://www.energymining.sa.gov.au/industry/modern-energy/hydrogen-in-south-australia/hydrogen-export-modelling-tool-and-prospectus" TargetMode="External"/><Relationship Id="rId12" Type="http://schemas.openxmlformats.org/officeDocument/2006/relationships/hyperlink" Target="https://www.deakin.edu.au/hycel" TargetMode="External"/><Relationship Id="rId17" Type="http://schemas.openxmlformats.org/officeDocument/2006/relationships/hyperlink" Target="https://www.energy.vic.gov.au/grants/energy-innovation-fund" TargetMode="External"/><Relationship Id="rId25" Type="http://schemas.openxmlformats.org/officeDocument/2006/relationships/hyperlink" Target="https://www.mediastatements.wa.gov.au/Pages/McGowan/2021/11/WA-and-Port-of-Rotterdam-to-collaborate-on-renewable-hydrogen.aspx" TargetMode="External"/><Relationship Id="rId33" Type="http://schemas.openxmlformats.org/officeDocument/2006/relationships/hyperlink" Target="https://www.energy.vic.gov.au/grants/business-ready-fund" TargetMode="External"/><Relationship Id="rId38" Type="http://schemas.openxmlformats.org/officeDocument/2006/relationships/hyperlink" Target="https://www.mediastatements.wa.gov.au/Pages/McGowan/2020/08/22-million-dollar-investment-to-accelerate-renewable-hydrogen-future.aspx" TargetMode="External"/><Relationship Id="rId46" Type="http://schemas.openxmlformats.org/officeDocument/2006/relationships/hyperlink" Target="https://www.energymining.sa.gov.au/home/news/latest/heavyweights-sign-hydrogen-statement-of-cooperation" TargetMode="External"/><Relationship Id="rId59" Type="http://schemas.openxmlformats.org/officeDocument/2006/relationships/hyperlink" Target="https://www.premier.tas.gov.au/site_resources_2015/additional_releases/tasmanias-green-hydrogen-feasibility-study-findings" TargetMode="External"/><Relationship Id="rId67" Type="http://schemas.openxmlformats.org/officeDocument/2006/relationships/hyperlink" Target="https://www.statedevelopment.qld.gov.au/industry/priority-industries/hydrogen-industry-development/hydrogen-industry-development-fund" TargetMode="External"/><Relationship Id="rId20" Type="http://schemas.openxmlformats.org/officeDocument/2006/relationships/hyperlink" Target="https://www.energymining.sa.gov.au/industry/modern-energy/hydrogen-in-south-australia/hydrogen-jobs-plan" TargetMode="External"/><Relationship Id="rId41" Type="http://schemas.openxmlformats.org/officeDocument/2006/relationships/hyperlink" Target="https://www.mediastatements.wa.gov.au/Pages/McGowan/2022/08/$10-million-to-fuel-new-renewable-hydrogen-transport-project.aspx" TargetMode="External"/><Relationship Id="rId54" Type="http://schemas.openxmlformats.org/officeDocument/2006/relationships/hyperlink" Target="https://invest.nt.gov.au/news-and-insights/major-projects-status-for-tiwi-h2" TargetMode="External"/><Relationship Id="rId62" Type="http://schemas.openxmlformats.org/officeDocument/2006/relationships/hyperlink" Target="https://www.wa.gov.au/government/announcements/new-funding-stream-new-energies-industries" TargetMode="External"/><Relationship Id="rId70" Type="http://schemas.openxmlformats.org/officeDocument/2006/relationships/hyperlink" Target="https://www.treasury.qld.gov.au/programs-and-policies/queensland-renewable-energy-and-hydrogen-jobs-fund/" TargetMode="External"/><Relationship Id="rId75" Type="http://schemas.openxmlformats.org/officeDocument/2006/relationships/hyperlink" Target="https://www.energysaver.nsw.gov.au/reducing-emissions-nsw/net-zero-industry-and-innovation" TargetMode="External"/><Relationship Id="rId1" Type="http://schemas.openxmlformats.org/officeDocument/2006/relationships/hyperlink" Target="https://www.environment.nsw.gov.au/news/hydrogen-highways-to-link-australias-east-coast" TargetMode="External"/><Relationship Id="rId6" Type="http://schemas.openxmlformats.org/officeDocument/2006/relationships/hyperlink" Target="https://research.csiro.au/hyresource/australian-hydrogen-centre/" TargetMode="External"/><Relationship Id="rId15" Type="http://schemas.openxmlformats.org/officeDocument/2006/relationships/hyperlink" Target="https://www.energy.vic.gov.au/renewable-energy/zero-emissions-vehicles" TargetMode="External"/><Relationship Id="rId23" Type="http://schemas.openxmlformats.org/officeDocument/2006/relationships/hyperlink" Target="https://www.mediastatements.wa.gov.au/Pages/McGowan/2022/10/5-5-million-dollar-boost-for-Mid-West-Hydrogen-Hub.aspx" TargetMode="External"/><Relationship Id="rId28" Type="http://schemas.openxmlformats.org/officeDocument/2006/relationships/hyperlink" Target="https://www.regional.nsw.gov.au/news/hydrogen-storage-tech-company-powers-up-new-factory-and-jobs-in-port-stephens" TargetMode="External"/><Relationship Id="rId36" Type="http://schemas.openxmlformats.org/officeDocument/2006/relationships/hyperlink" Target="https://www.mediastatements.wa.gov.au/Pages/McGowan/2022/04/McGowan-Governments-hydrogen-projects-endorsed.aspx" TargetMode="External"/><Relationship Id="rId49" Type="http://schemas.openxmlformats.org/officeDocument/2006/relationships/hyperlink" Target="https://www.investandtrade.wa.gov.au/opportunities/investment-attraction-fund" TargetMode="External"/><Relationship Id="rId57" Type="http://schemas.openxmlformats.org/officeDocument/2006/relationships/hyperlink" Target="https://www.premier.tas.gov.au/site_resources_2015/additional_releases/more_certainty_for_bell_bay_hydrogen_cluster_initiative" TargetMode="External"/><Relationship Id="rId10" Type="http://schemas.openxmlformats.org/officeDocument/2006/relationships/hyperlink" Target="https://www.energy.vic.gov.au/grants/hume-hydrogen-highway" TargetMode="External"/><Relationship Id="rId31" Type="http://schemas.openxmlformats.org/officeDocument/2006/relationships/hyperlink" Target="https://www.gotosage.com/brand-news/state-government-injects-six-figure-funding-into-sa-h2h-hydrogen-technology-cluster" TargetMode="External"/><Relationship Id="rId44" Type="http://schemas.openxmlformats.org/officeDocument/2006/relationships/hyperlink" Target="https://www.wa.gov.au/government/media-statements/Cook-Labor-Government/Major-%24148-million-boost-for-40-job-creating-diversification-projects-20230718" TargetMode="External"/><Relationship Id="rId52" Type="http://schemas.openxmlformats.org/officeDocument/2006/relationships/hyperlink" Target="https://newsroom.nt.gov.au/article?id=34413" TargetMode="External"/><Relationship Id="rId60" Type="http://schemas.openxmlformats.org/officeDocument/2006/relationships/hyperlink" Target="https://recfit.tas.gov.au/latest_news/flanders_mou" TargetMode="External"/><Relationship Id="rId65" Type="http://schemas.openxmlformats.org/officeDocument/2006/relationships/hyperlink" Target="https://statements.qld.gov.au/statements/94781" TargetMode="External"/><Relationship Id="rId73" Type="http://schemas.openxmlformats.org/officeDocument/2006/relationships/hyperlink" Target="https://www.nsw.gov.au/media-releases/nsw-hydrogen-strategy-to-drive-investment-create-jobs-and-power-prosperity" TargetMode="External"/><Relationship Id="rId78" Type="http://schemas.openxmlformats.org/officeDocument/2006/relationships/hyperlink" Target="https://www.statebudget.sa.gov.au/__data/assets/pdf_file/0020/1014374/2024-25-Budget-Measurement-Statement.pdf" TargetMode="External"/><Relationship Id="rId4" Type="http://schemas.openxmlformats.org/officeDocument/2006/relationships/hyperlink" Target="https://www.energymining.sa.gov.au/industry/modern-energy/hydrogen-in-south-australia/port-bonython-export-hub" TargetMode="External"/><Relationship Id="rId9" Type="http://schemas.openxmlformats.org/officeDocument/2006/relationships/hyperlink" Target="https://www.energymining.sa.gov.au/industry/modern-energy/hydrogen-in-south-australia" TargetMode="External"/><Relationship Id="rId13" Type="http://schemas.openxmlformats.org/officeDocument/2006/relationships/hyperlink" Target="https://energy.unimelb.edu.au/news-and-events/news/zee-lab-launch-students-at-the-forefront-of-the-energy-transition" TargetMode="External"/><Relationship Id="rId18" Type="http://schemas.openxmlformats.org/officeDocument/2006/relationships/hyperlink" Target="https://research.csiro.au/hyresource/hydrogen-energy-supply-chain-pilot-project/" TargetMode="External"/><Relationship Id="rId39" Type="http://schemas.openxmlformats.org/officeDocument/2006/relationships/hyperlink" Target="https://www.mediastatements.wa.gov.au/Pages/McGowan/2020/08/22-million-dollar-investment-to-accelerate-renewable-hydrogen-future.aspx" TargetMode="External"/><Relationship Id="rId34" Type="http://schemas.openxmlformats.org/officeDocument/2006/relationships/hyperlink" Target="https://www.nera.org.au/regional-hydrogen-technology-clusters" TargetMode="External"/><Relationship Id="rId50" Type="http://schemas.openxmlformats.org/officeDocument/2006/relationships/hyperlink" Target="https://treasury.nt.gov.au/dtf/financial-management-group/previous-budget-papers" TargetMode="External"/><Relationship Id="rId55" Type="http://schemas.openxmlformats.org/officeDocument/2006/relationships/hyperlink" Target="https://invest.nt.gov.au/news-and-insights/darwin-renewable-hub-awarded-major-project-status" TargetMode="External"/><Relationship Id="rId76" Type="http://schemas.openxmlformats.org/officeDocument/2006/relationships/hyperlink" Target="https://www.climatechoices.act.gov.au/policy-programs/energy-innovation-fund" TargetMode="External"/><Relationship Id="rId7" Type="http://schemas.openxmlformats.org/officeDocument/2006/relationships/hyperlink" Target="https://www.wa.gov.au/government/publications/western-australian-renewable-hydrogen-fund" TargetMode="External"/><Relationship Id="rId71" Type="http://schemas.openxmlformats.org/officeDocument/2006/relationships/hyperlink" Target="https://www.energyandclimate.qld.gov.au/energy/energy-jobs-plan" TargetMode="External"/><Relationship Id="rId2" Type="http://schemas.openxmlformats.org/officeDocument/2006/relationships/hyperlink" Target="https://www.energy.nsw.gov.au/renewables/clean-energy-initiatives/regional-community-energy" TargetMode="External"/><Relationship Id="rId29" Type="http://schemas.openxmlformats.org/officeDocument/2006/relationships/hyperlink" Target="https://www.treasury.qld.gov.au/programs-and-policies/queensland-renewable-energy-and-hydrogen-jobs-fu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D22"/>
  <sheetViews>
    <sheetView workbookViewId="0">
      <selection activeCell="B1" sqref="B1"/>
    </sheetView>
  </sheetViews>
  <sheetFormatPr defaultColWidth="8.7265625" defaultRowHeight="14.5" x14ac:dyDescent="0.35"/>
  <cols>
    <col min="1" max="1" width="51.81640625" style="28" customWidth="1"/>
    <col min="2" max="2" width="120.81640625" style="28" customWidth="1"/>
    <col min="3" max="3" width="16" style="28" customWidth="1"/>
    <col min="4" max="4" width="15.81640625" style="28" customWidth="1"/>
    <col min="5" max="16384" width="8.7265625" style="28"/>
  </cols>
  <sheetData>
    <row r="1" spans="1:2" x14ac:dyDescent="0.35">
      <c r="A1" s="2" t="s">
        <v>1</v>
      </c>
      <c r="B1" s="150">
        <v>45527</v>
      </c>
    </row>
    <row r="2" spans="1:2" x14ac:dyDescent="0.35">
      <c r="A2" s="109"/>
      <c r="B2" s="110"/>
    </row>
    <row r="3" spans="1:2" x14ac:dyDescent="0.35">
      <c r="A3" s="111" t="s">
        <v>240</v>
      </c>
      <c r="B3" s="112"/>
    </row>
    <row r="4" spans="1:2" ht="136" customHeight="1" x14ac:dyDescent="0.35">
      <c r="A4" s="372" t="s">
        <v>269</v>
      </c>
      <c r="B4" s="373"/>
    </row>
    <row r="5" spans="1:2" x14ac:dyDescent="0.35">
      <c r="A5" s="109"/>
      <c r="B5" s="110"/>
    </row>
    <row r="6" spans="1:2" x14ac:dyDescent="0.35">
      <c r="A6" s="109"/>
      <c r="B6" s="110"/>
    </row>
    <row r="7" spans="1:2" x14ac:dyDescent="0.35">
      <c r="A7" s="113" t="s">
        <v>230</v>
      </c>
      <c r="B7" s="114"/>
    </row>
    <row r="8" spans="1:2" x14ac:dyDescent="0.35">
      <c r="A8" s="2" t="s">
        <v>231</v>
      </c>
      <c r="B8" s="115" t="s">
        <v>241</v>
      </c>
    </row>
    <row r="9" spans="1:2" ht="29" x14ac:dyDescent="0.35">
      <c r="A9" s="2" t="s">
        <v>232</v>
      </c>
      <c r="B9" s="115" t="s">
        <v>242</v>
      </c>
    </row>
    <row r="10" spans="1:2" x14ac:dyDescent="0.35">
      <c r="A10" s="2" t="s">
        <v>210</v>
      </c>
      <c r="B10" s="116" t="s">
        <v>243</v>
      </c>
    </row>
    <row r="11" spans="1:2" x14ac:dyDescent="0.35">
      <c r="A11" s="116"/>
      <c r="B11" s="116"/>
    </row>
    <row r="12" spans="1:2" x14ac:dyDescent="0.35">
      <c r="A12" s="116"/>
      <c r="B12" s="116"/>
    </row>
    <row r="13" spans="1:2" x14ac:dyDescent="0.35">
      <c r="A13" s="113" t="s">
        <v>229</v>
      </c>
      <c r="B13" s="114"/>
    </row>
    <row r="14" spans="1:2" ht="58" x14ac:dyDescent="0.35">
      <c r="A14" s="42" t="s">
        <v>244</v>
      </c>
      <c r="B14" s="42" t="s">
        <v>247</v>
      </c>
    </row>
    <row r="15" spans="1:2" ht="58" x14ac:dyDescent="0.35">
      <c r="A15" s="38" t="s">
        <v>245</v>
      </c>
      <c r="B15" s="42" t="s">
        <v>246</v>
      </c>
    </row>
    <row r="16" spans="1:2" x14ac:dyDescent="0.35">
      <c r="A16" s="116"/>
      <c r="B16" s="42"/>
    </row>
    <row r="17" spans="1:4" x14ac:dyDescent="0.35">
      <c r="A17" s="116"/>
      <c r="B17" s="42"/>
    </row>
    <row r="18" spans="1:4" x14ac:dyDescent="0.35">
      <c r="B18" s="33"/>
    </row>
    <row r="19" spans="1:4" x14ac:dyDescent="0.35">
      <c r="B19" s="33"/>
    </row>
    <row r="20" spans="1:4" x14ac:dyDescent="0.35">
      <c r="B20" s="119"/>
      <c r="C20" s="118"/>
      <c r="D20" s="117"/>
    </row>
    <row r="21" spans="1:4" x14ac:dyDescent="0.35">
      <c r="B21" s="33"/>
    </row>
    <row r="22" spans="1:4" x14ac:dyDescent="0.35">
      <c r="B22" s="33"/>
    </row>
  </sheetData>
  <mergeCells count="1">
    <mergeCell ref="A4:B4"/>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H31"/>
  <sheetViews>
    <sheetView tabSelected="1" workbookViewId="0">
      <selection activeCell="H11" sqref="H11"/>
    </sheetView>
  </sheetViews>
  <sheetFormatPr defaultRowHeight="14.5" x14ac:dyDescent="0.35"/>
  <cols>
    <col min="1" max="1" width="15.1796875" customWidth="1"/>
    <col min="2" max="2" width="27.81640625" customWidth="1"/>
    <col min="3" max="3" width="26.81640625" customWidth="1"/>
    <col min="4" max="4" width="13" customWidth="1"/>
  </cols>
  <sheetData>
    <row r="1" spans="1:8" x14ac:dyDescent="0.35">
      <c r="A1" s="29" t="s">
        <v>1</v>
      </c>
      <c r="B1" s="250">
        <v>45527</v>
      </c>
    </row>
    <row r="2" spans="1:8" x14ac:dyDescent="0.35">
      <c r="A2" s="29"/>
      <c r="B2" s="98"/>
    </row>
    <row r="3" spans="1:8" x14ac:dyDescent="0.35">
      <c r="A3" s="74" t="s">
        <v>214</v>
      </c>
    </row>
    <row r="4" spans="1:8" ht="29" x14ac:dyDescent="0.35">
      <c r="A4" s="73" t="s">
        <v>212</v>
      </c>
      <c r="B4" s="72" t="s">
        <v>77</v>
      </c>
      <c r="C4" s="72" t="s">
        <v>239</v>
      </c>
      <c r="D4" s="71"/>
    </row>
    <row r="5" spans="1:8" x14ac:dyDescent="0.35">
      <c r="A5" s="69" t="s">
        <v>211</v>
      </c>
      <c r="B5" s="70">
        <f>B14</f>
        <v>12429807972</v>
      </c>
      <c r="C5" s="70">
        <f>C14</f>
        <v>29402590000</v>
      </c>
      <c r="D5" s="65"/>
    </row>
    <row r="6" spans="1:8" x14ac:dyDescent="0.35">
      <c r="A6" s="69" t="s">
        <v>210</v>
      </c>
      <c r="B6" s="68">
        <f>B29</f>
        <v>5049037695</v>
      </c>
      <c r="C6" s="68">
        <f>C29</f>
        <v>13353400000</v>
      </c>
      <c r="D6" s="65"/>
    </row>
    <row r="7" spans="1:8" x14ac:dyDescent="0.35">
      <c r="A7" s="67" t="s">
        <v>2</v>
      </c>
      <c r="B7" s="66">
        <f>SUM(B5:B6)</f>
        <v>17478845667</v>
      </c>
      <c r="C7" s="66">
        <f>SUM(C5:C6)</f>
        <v>42755990000</v>
      </c>
      <c r="D7" s="65"/>
    </row>
    <row r="8" spans="1:8" x14ac:dyDescent="0.35">
      <c r="A8" s="64"/>
      <c r="B8" s="63">
        <f>B7/10^9</f>
        <v>17.478845667000002</v>
      </c>
      <c r="C8" s="63">
        <f>C7/10^9</f>
        <v>42.755989999999997</v>
      </c>
      <c r="D8" s="62" t="s">
        <v>209</v>
      </c>
    </row>
    <row r="9" spans="1:8" x14ac:dyDescent="0.35">
      <c r="A9" s="374" t="s">
        <v>253</v>
      </c>
      <c r="B9" s="375"/>
      <c r="C9" s="102">
        <f>B8+C8</f>
        <v>60.234835666999999</v>
      </c>
      <c r="D9" s="103" t="s">
        <v>209</v>
      </c>
    </row>
    <row r="10" spans="1:8" x14ac:dyDescent="0.35">
      <c r="A10" s="101"/>
      <c r="B10" s="99"/>
      <c r="C10" s="99"/>
      <c r="D10" s="100"/>
    </row>
    <row r="11" spans="1:8" x14ac:dyDescent="0.35">
      <c r="A11" s="101"/>
      <c r="B11" s="99"/>
      <c r="C11" s="99"/>
      <c r="D11" s="100"/>
    </row>
    <row r="12" spans="1:8" x14ac:dyDescent="0.35">
      <c r="A12" s="74" t="s">
        <v>213</v>
      </c>
      <c r="F12" s="95"/>
      <c r="G12" s="95"/>
    </row>
    <row r="13" spans="1:8" ht="29" x14ac:dyDescent="0.35">
      <c r="A13" s="97"/>
      <c r="B13" s="14" t="s">
        <v>77</v>
      </c>
      <c r="C13" s="14" t="s">
        <v>239</v>
      </c>
      <c r="D13" s="97"/>
      <c r="F13" s="96"/>
      <c r="G13" s="95"/>
      <c r="H13" s="95"/>
    </row>
    <row r="14" spans="1:8" x14ac:dyDescent="0.35">
      <c r="A14" s="94" t="s">
        <v>2</v>
      </c>
      <c r="B14" s="93">
        <f>'Commonwealth Funding'!B58</f>
        <v>12429807972</v>
      </c>
      <c r="C14" s="93">
        <f>'Commonwealth Funding'!C58</f>
        <v>29402590000</v>
      </c>
      <c r="D14" s="65"/>
      <c r="F14" s="86"/>
      <c r="G14" s="84"/>
      <c r="H14" s="84"/>
    </row>
    <row r="15" spans="1:8" x14ac:dyDescent="0.35">
      <c r="A15" s="92"/>
      <c r="B15" s="91">
        <f>B14/10^9</f>
        <v>12.429807972000001</v>
      </c>
      <c r="C15" s="91">
        <f>C14/10^9</f>
        <v>29.40259</v>
      </c>
      <c r="D15" s="90" t="s">
        <v>209</v>
      </c>
      <c r="F15" s="89"/>
      <c r="G15" s="84"/>
      <c r="H15" s="84"/>
    </row>
    <row r="16" spans="1:8" x14ac:dyDescent="0.35">
      <c r="A16" s="376" t="s">
        <v>253</v>
      </c>
      <c r="B16" s="377"/>
      <c r="C16" s="104">
        <f>B15+C15</f>
        <v>41.832397972000003</v>
      </c>
      <c r="D16" s="105" t="s">
        <v>209</v>
      </c>
      <c r="F16" s="86"/>
      <c r="G16" s="84"/>
      <c r="H16" s="84"/>
    </row>
    <row r="17" spans="1:8" x14ac:dyDescent="0.35">
      <c r="B17" s="88"/>
      <c r="C17" s="88"/>
      <c r="F17" s="86"/>
      <c r="G17" s="84"/>
      <c r="H17" s="84"/>
    </row>
    <row r="18" spans="1:8" x14ac:dyDescent="0.35">
      <c r="B18" s="88"/>
      <c r="C18" s="88"/>
      <c r="F18" s="86"/>
      <c r="G18" s="84"/>
      <c r="H18" s="84"/>
    </row>
    <row r="19" spans="1:8" x14ac:dyDescent="0.35">
      <c r="A19" s="74" t="s">
        <v>215</v>
      </c>
      <c r="F19" s="86"/>
      <c r="G19" s="84"/>
      <c r="H19" s="84"/>
    </row>
    <row r="20" spans="1:8" ht="29" x14ac:dyDescent="0.35">
      <c r="A20" s="32" t="s">
        <v>212</v>
      </c>
      <c r="B20" s="56" t="s">
        <v>77</v>
      </c>
      <c r="C20" s="56" t="s">
        <v>239</v>
      </c>
      <c r="D20" s="87"/>
      <c r="F20" s="86"/>
      <c r="G20" s="84"/>
      <c r="H20" s="84"/>
    </row>
    <row r="21" spans="1:8" x14ac:dyDescent="0.35">
      <c r="A21" s="54" t="s">
        <v>205</v>
      </c>
      <c r="B21" s="78">
        <f>'State &amp; Territory Funding'!D109</f>
        <v>1138695</v>
      </c>
      <c r="C21" s="78">
        <f>'State &amp; Territory Funding'!E109</f>
        <v>17000000</v>
      </c>
      <c r="D21" s="65"/>
      <c r="F21" s="86"/>
      <c r="G21" s="84"/>
      <c r="H21" s="84"/>
    </row>
    <row r="22" spans="1:8" x14ac:dyDescent="0.35">
      <c r="A22" s="55" t="s">
        <v>204</v>
      </c>
      <c r="B22" s="78">
        <f>'State &amp; Territory Funding'!D110</f>
        <v>3264100000</v>
      </c>
      <c r="C22" s="78">
        <f>'State &amp; Territory Funding'!E110</f>
        <v>1300000000</v>
      </c>
      <c r="D22" s="65"/>
      <c r="F22" s="86"/>
      <c r="G22" s="84"/>
      <c r="H22" s="84"/>
    </row>
    <row r="23" spans="1:8" x14ac:dyDescent="0.35">
      <c r="A23" s="54" t="s">
        <v>185</v>
      </c>
      <c r="B23" s="78">
        <f>'State &amp; Territory Funding'!D111</f>
        <v>5000000</v>
      </c>
      <c r="C23" s="78">
        <f>'State &amp; Territory Funding'!E111</f>
        <v>59000000</v>
      </c>
      <c r="D23" s="65"/>
      <c r="F23" s="85"/>
      <c r="G23" s="84"/>
      <c r="H23" s="84"/>
    </row>
    <row r="24" spans="1:8" x14ac:dyDescent="0.35">
      <c r="A24" s="54" t="s">
        <v>180</v>
      </c>
      <c r="B24" s="78">
        <f>'State &amp; Territory Funding'!D112</f>
        <v>485450000</v>
      </c>
      <c r="C24" s="78">
        <f>'State &amp; Territory Funding'!E112</f>
        <v>9446000000</v>
      </c>
      <c r="D24" s="65"/>
      <c r="F24" s="83"/>
      <c r="G24" s="82"/>
      <c r="H24" s="82"/>
    </row>
    <row r="25" spans="1:8" x14ac:dyDescent="0.35">
      <c r="A25" s="54" t="s">
        <v>166</v>
      </c>
      <c r="B25" s="78">
        <f>'State &amp; Territory Funding'!D113</f>
        <v>691990000</v>
      </c>
      <c r="C25" s="78">
        <f>'State &amp; Territory Funding'!E113</f>
        <v>150000000</v>
      </c>
      <c r="D25" s="65"/>
      <c r="F25" s="81"/>
      <c r="G25" s="80"/>
      <c r="H25" s="79"/>
    </row>
    <row r="26" spans="1:8" x14ac:dyDescent="0.35">
      <c r="A26" s="54" t="s">
        <v>142</v>
      </c>
      <c r="B26" s="78">
        <f>'State &amp; Territory Funding'!D114</f>
        <v>280200000</v>
      </c>
      <c r="C26" s="78">
        <f>'State &amp; Territory Funding'!E114</f>
        <v>4600000</v>
      </c>
      <c r="D26" s="65"/>
    </row>
    <row r="27" spans="1:8" x14ac:dyDescent="0.35">
      <c r="A27" s="54" t="s">
        <v>127</v>
      </c>
      <c r="B27" s="78">
        <f>'State &amp; Territory Funding'!D115</f>
        <v>120535000</v>
      </c>
      <c r="C27" s="78">
        <f>'State &amp; Territory Funding'!E115</f>
        <v>2168800000</v>
      </c>
      <c r="D27" s="65"/>
    </row>
    <row r="28" spans="1:8" x14ac:dyDescent="0.35">
      <c r="A28" s="53" t="s">
        <v>99</v>
      </c>
      <c r="B28" s="78">
        <f>'State &amp; Territory Funding'!D116</f>
        <v>200624000</v>
      </c>
      <c r="C28" s="78">
        <f>'State &amp; Territory Funding'!E116</f>
        <v>208000000</v>
      </c>
      <c r="D28" s="65"/>
    </row>
    <row r="29" spans="1:8" x14ac:dyDescent="0.35">
      <c r="A29" s="67" t="s">
        <v>2</v>
      </c>
      <c r="B29" s="77">
        <f>SUM(B21:B28)</f>
        <v>5049037695</v>
      </c>
      <c r="C29" s="77">
        <f>SUM(C21:C28)</f>
        <v>13353400000</v>
      </c>
      <c r="D29" s="65"/>
    </row>
    <row r="30" spans="1:8" x14ac:dyDescent="0.35">
      <c r="A30" s="57"/>
      <c r="B30" s="76">
        <f>B29/10^9</f>
        <v>5.049037695</v>
      </c>
      <c r="C30" s="76">
        <f>C29/10^9</f>
        <v>13.353400000000001</v>
      </c>
      <c r="D30" s="75" t="s">
        <v>209</v>
      </c>
    </row>
    <row r="31" spans="1:8" x14ac:dyDescent="0.35">
      <c r="A31" s="378" t="s">
        <v>253</v>
      </c>
      <c r="B31" s="379"/>
      <c r="C31" s="106">
        <f>B30+C30</f>
        <v>18.402437695</v>
      </c>
      <c r="D31" s="107" t="s">
        <v>209</v>
      </c>
    </row>
  </sheetData>
  <mergeCells count="3">
    <mergeCell ref="A9:B9"/>
    <mergeCell ref="A16:B16"/>
    <mergeCell ref="A31:B31"/>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A1:G98"/>
  <sheetViews>
    <sheetView zoomScaleNormal="100" workbookViewId="0">
      <selection activeCell="A62" sqref="A62"/>
    </sheetView>
  </sheetViews>
  <sheetFormatPr defaultColWidth="8.81640625" defaultRowHeight="14.5" x14ac:dyDescent="0.35"/>
  <cols>
    <col min="1" max="1" width="72.1796875" style="4" customWidth="1"/>
    <col min="2" max="3" width="19.1796875" style="4" customWidth="1"/>
    <col min="4" max="4" width="18.81640625" style="4" customWidth="1"/>
    <col min="5" max="5" width="17.54296875" style="4" customWidth="1"/>
    <col min="6" max="6" width="95.81640625" style="15" customWidth="1"/>
    <col min="7" max="16384" width="8.81640625" style="4"/>
  </cols>
  <sheetData>
    <row r="1" spans="1:6" x14ac:dyDescent="0.35">
      <c r="A1" s="2" t="s">
        <v>1</v>
      </c>
      <c r="B1" s="250">
        <v>45527</v>
      </c>
      <c r="C1" s="308"/>
      <c r="D1" s="308"/>
      <c r="E1" s="308"/>
      <c r="F1" s="1"/>
    </row>
    <row r="2" spans="1:6" ht="30" customHeight="1" thickBot="1" x14ac:dyDescent="0.4">
      <c r="A2" s="380" t="s">
        <v>78</v>
      </c>
      <c r="B2" s="381"/>
      <c r="C2" s="382"/>
      <c r="D2" s="329"/>
      <c r="E2" s="310"/>
      <c r="F2" s="315"/>
    </row>
    <row r="3" spans="1:6" ht="29" x14ac:dyDescent="0.35">
      <c r="A3" s="316" t="s">
        <v>33</v>
      </c>
      <c r="B3" s="320" t="s">
        <v>77</v>
      </c>
      <c r="C3" s="321" t="s">
        <v>76</v>
      </c>
      <c r="D3" s="318" t="s">
        <v>75</v>
      </c>
      <c r="E3" s="14" t="s">
        <v>228</v>
      </c>
      <c r="F3" s="13" t="s">
        <v>236</v>
      </c>
    </row>
    <row r="4" spans="1:6" s="314" customFormat="1" ht="43.5" x14ac:dyDescent="0.35">
      <c r="A4" s="23" t="s">
        <v>256</v>
      </c>
      <c r="B4" s="324">
        <v>2000000000</v>
      </c>
      <c r="C4" s="323">
        <v>0</v>
      </c>
      <c r="D4" s="319" t="s">
        <v>257</v>
      </c>
      <c r="E4" s="319" t="s">
        <v>257</v>
      </c>
      <c r="F4" s="309" t="s">
        <v>268</v>
      </c>
    </row>
    <row r="5" spans="1:6" s="314" customFormat="1" ht="58" x14ac:dyDescent="0.35">
      <c r="A5" s="23" t="s">
        <v>362</v>
      </c>
      <c r="B5" s="335">
        <v>2000000000</v>
      </c>
      <c r="C5" s="323">
        <v>0</v>
      </c>
      <c r="D5" s="319" t="s">
        <v>337</v>
      </c>
      <c r="E5" s="319" t="s">
        <v>257</v>
      </c>
      <c r="F5" s="298" t="s">
        <v>338</v>
      </c>
    </row>
    <row r="6" spans="1:6" s="314" customFormat="1" ht="72.5" x14ac:dyDescent="0.35">
      <c r="A6" s="23" t="s">
        <v>363</v>
      </c>
      <c r="B6" s="335">
        <v>6700000000</v>
      </c>
      <c r="C6" s="323">
        <v>0</v>
      </c>
      <c r="D6" s="319" t="s">
        <v>337</v>
      </c>
      <c r="E6" s="311"/>
      <c r="F6" s="298" t="s">
        <v>339</v>
      </c>
    </row>
    <row r="7" spans="1:6" s="314" customFormat="1" ht="87" x14ac:dyDescent="0.35">
      <c r="A7" s="23" t="s">
        <v>378</v>
      </c>
      <c r="B7" s="335">
        <v>0</v>
      </c>
      <c r="C7" s="323">
        <v>1700000000</v>
      </c>
      <c r="D7" s="319" t="s">
        <v>337</v>
      </c>
      <c r="E7" s="319" t="s">
        <v>337</v>
      </c>
      <c r="F7" s="298" t="s">
        <v>340</v>
      </c>
    </row>
    <row r="8" spans="1:6" s="314" customFormat="1" ht="58" x14ac:dyDescent="0.35">
      <c r="A8" s="23" t="s">
        <v>364</v>
      </c>
      <c r="B8" s="335">
        <v>11400000</v>
      </c>
      <c r="C8" s="323">
        <v>0</v>
      </c>
      <c r="D8" s="319" t="s">
        <v>337</v>
      </c>
      <c r="E8" s="311" t="s">
        <v>337</v>
      </c>
      <c r="F8" s="298" t="s">
        <v>340</v>
      </c>
    </row>
    <row r="9" spans="1:6" s="314" customFormat="1" ht="72.5" x14ac:dyDescent="0.35">
      <c r="A9" s="23" t="s">
        <v>365</v>
      </c>
      <c r="B9" s="335">
        <v>20900000</v>
      </c>
      <c r="C9" s="323">
        <v>0</v>
      </c>
      <c r="D9" s="319" t="s">
        <v>337</v>
      </c>
      <c r="E9" s="311" t="s">
        <v>337</v>
      </c>
      <c r="F9" s="298" t="s">
        <v>340</v>
      </c>
    </row>
    <row r="10" spans="1:6" s="314" customFormat="1" ht="87" x14ac:dyDescent="0.35">
      <c r="A10" s="23" t="s">
        <v>366</v>
      </c>
      <c r="B10" s="322">
        <v>0</v>
      </c>
      <c r="C10" s="323">
        <v>18100000</v>
      </c>
      <c r="D10" s="319" t="s">
        <v>337</v>
      </c>
      <c r="E10" s="319" t="s">
        <v>337</v>
      </c>
      <c r="F10" s="298" t="s">
        <v>340</v>
      </c>
    </row>
    <row r="11" spans="1:6" s="314" customFormat="1" ht="58" x14ac:dyDescent="0.35">
      <c r="A11" s="23" t="s">
        <v>375</v>
      </c>
      <c r="B11" s="322">
        <v>0</v>
      </c>
      <c r="C11" s="323">
        <v>91000000</v>
      </c>
      <c r="D11" s="319" t="s">
        <v>337</v>
      </c>
      <c r="E11" s="319" t="s">
        <v>337</v>
      </c>
      <c r="F11" s="298" t="s">
        <v>340</v>
      </c>
    </row>
    <row r="12" spans="1:6" s="314" customFormat="1" ht="43.5" x14ac:dyDescent="0.35">
      <c r="A12" s="23" t="s">
        <v>367</v>
      </c>
      <c r="B12" s="322">
        <v>0</v>
      </c>
      <c r="C12" s="323">
        <v>55600000</v>
      </c>
      <c r="D12" s="319" t="s">
        <v>337</v>
      </c>
      <c r="E12" s="319" t="s">
        <v>337</v>
      </c>
      <c r="F12" s="298" t="s">
        <v>340</v>
      </c>
    </row>
    <row r="13" spans="1:6" s="314" customFormat="1" ht="43.5" x14ac:dyDescent="0.35">
      <c r="A13" s="23" t="s">
        <v>376</v>
      </c>
      <c r="B13" s="322">
        <v>0</v>
      </c>
      <c r="C13" s="323">
        <v>178600000</v>
      </c>
      <c r="D13" s="319" t="s">
        <v>337</v>
      </c>
      <c r="E13" s="319" t="s">
        <v>337</v>
      </c>
      <c r="F13" s="298" t="s">
        <v>340</v>
      </c>
    </row>
    <row r="14" spans="1:6" s="314" customFormat="1" ht="58" x14ac:dyDescent="0.35">
      <c r="A14" s="23" t="s">
        <v>377</v>
      </c>
      <c r="B14" s="322">
        <v>0</v>
      </c>
      <c r="C14" s="323">
        <v>209300000</v>
      </c>
      <c r="D14" s="319" t="s">
        <v>337</v>
      </c>
      <c r="E14" s="319" t="s">
        <v>337</v>
      </c>
      <c r="F14" s="298" t="s">
        <v>340</v>
      </c>
    </row>
    <row r="15" spans="1:6" s="314" customFormat="1" ht="130.5" x14ac:dyDescent="0.35">
      <c r="A15" s="23" t="s">
        <v>368</v>
      </c>
      <c r="B15" s="322">
        <v>0</v>
      </c>
      <c r="C15" s="323">
        <v>37790000</v>
      </c>
      <c r="D15" s="319" t="s">
        <v>341</v>
      </c>
      <c r="E15" s="311" t="s">
        <v>342</v>
      </c>
      <c r="F15" s="298" t="s">
        <v>343</v>
      </c>
    </row>
    <row r="16" spans="1:6" s="314" customFormat="1" ht="58" x14ac:dyDescent="0.35">
      <c r="A16" s="23" t="s">
        <v>369</v>
      </c>
      <c r="B16" s="335">
        <v>17100000</v>
      </c>
      <c r="C16" s="323">
        <v>0</v>
      </c>
      <c r="D16" s="319" t="s">
        <v>344</v>
      </c>
      <c r="E16" s="311" t="s">
        <v>344</v>
      </c>
      <c r="F16" s="309"/>
    </row>
    <row r="17" spans="1:7" s="314" customFormat="1" ht="72.5" x14ac:dyDescent="0.35">
      <c r="A17" s="23" t="s">
        <v>370</v>
      </c>
      <c r="B17" s="335">
        <v>34200000</v>
      </c>
      <c r="C17" s="323">
        <v>24600000</v>
      </c>
      <c r="D17" s="319" t="s">
        <v>345</v>
      </c>
      <c r="E17" s="311"/>
      <c r="F17" s="298" t="s">
        <v>346</v>
      </c>
    </row>
    <row r="18" spans="1:7" s="314" customFormat="1" ht="58" x14ac:dyDescent="0.35">
      <c r="A18" s="23" t="s">
        <v>227</v>
      </c>
      <c r="B18" s="322">
        <v>0</v>
      </c>
      <c r="C18" s="323">
        <v>20000000000</v>
      </c>
      <c r="D18" s="319" t="s">
        <v>69</v>
      </c>
      <c r="E18" s="311" t="s">
        <v>68</v>
      </c>
      <c r="F18" s="309" t="s">
        <v>22</v>
      </c>
    </row>
    <row r="19" spans="1:7" s="314" customFormat="1" ht="72.5" x14ac:dyDescent="0.35">
      <c r="A19" s="23" t="s">
        <v>74</v>
      </c>
      <c r="B19" s="322">
        <v>0</v>
      </c>
      <c r="C19" s="323">
        <v>3000000000</v>
      </c>
      <c r="D19" s="319" t="s">
        <v>69</v>
      </c>
      <c r="E19" s="311" t="s">
        <v>68</v>
      </c>
      <c r="F19" s="309" t="s">
        <v>73</v>
      </c>
    </row>
    <row r="20" spans="1:7" s="314" customFormat="1" ht="61" customHeight="1" x14ac:dyDescent="0.35">
      <c r="A20" s="23" t="s">
        <v>226</v>
      </c>
      <c r="B20" s="322">
        <v>0</v>
      </c>
      <c r="C20" s="323">
        <v>1900000000</v>
      </c>
      <c r="D20" s="319" t="s">
        <v>69</v>
      </c>
      <c r="E20" s="311" t="s">
        <v>68</v>
      </c>
      <c r="F20" s="309" t="s">
        <v>22</v>
      </c>
    </row>
    <row r="21" spans="1:7" s="314" customFormat="1" ht="87" x14ac:dyDescent="0.35">
      <c r="A21" s="23" t="s">
        <v>225</v>
      </c>
      <c r="B21" s="322">
        <v>0</v>
      </c>
      <c r="C21" s="323">
        <v>1500000000</v>
      </c>
      <c r="D21" s="319" t="s">
        <v>69</v>
      </c>
      <c r="E21" s="311" t="s">
        <v>68</v>
      </c>
      <c r="F21" s="309" t="s">
        <v>32</v>
      </c>
    </row>
    <row r="22" spans="1:7" s="314" customFormat="1" ht="43.5" x14ac:dyDescent="0.35">
      <c r="A22" s="23" t="s">
        <v>72</v>
      </c>
      <c r="B22" s="322">
        <v>0</v>
      </c>
      <c r="C22" s="323">
        <v>565000000</v>
      </c>
      <c r="D22" s="319" t="s">
        <v>68</v>
      </c>
      <c r="E22" s="311" t="s">
        <v>68</v>
      </c>
      <c r="F22" s="309" t="s">
        <v>31</v>
      </c>
    </row>
    <row r="23" spans="1:7" ht="72.5" x14ac:dyDescent="0.35">
      <c r="A23" s="331" t="s">
        <v>255</v>
      </c>
      <c r="B23" s="324">
        <v>513700000</v>
      </c>
      <c r="C23" s="325">
        <v>0</v>
      </c>
      <c r="D23" s="24" t="s">
        <v>10</v>
      </c>
      <c r="E23" s="12" t="s">
        <v>224</v>
      </c>
      <c r="F23" s="309" t="s">
        <v>67</v>
      </c>
    </row>
    <row r="24" spans="1:7" ht="130.5" x14ac:dyDescent="0.35">
      <c r="A24" s="331" t="s">
        <v>314</v>
      </c>
      <c r="B24" s="337">
        <v>300000000</v>
      </c>
      <c r="C24" s="338">
        <v>0</v>
      </c>
      <c r="D24" s="154" t="s">
        <v>29</v>
      </c>
      <c r="E24" s="155"/>
      <c r="F24" s="309" t="s">
        <v>28</v>
      </c>
    </row>
    <row r="25" spans="1:7" ht="87" x14ac:dyDescent="0.35">
      <c r="A25" s="339" t="s">
        <v>66</v>
      </c>
      <c r="B25" s="324">
        <v>106305000</v>
      </c>
      <c r="C25" s="325">
        <v>0</v>
      </c>
      <c r="D25" s="24" t="s">
        <v>64</v>
      </c>
      <c r="E25" s="12"/>
      <c r="F25" s="333" t="s">
        <v>313</v>
      </c>
    </row>
    <row r="26" spans="1:7" ht="43.5" x14ac:dyDescent="0.35">
      <c r="A26" s="331" t="s">
        <v>267</v>
      </c>
      <c r="B26" s="324">
        <v>100000000</v>
      </c>
      <c r="C26" s="325">
        <v>0</v>
      </c>
      <c r="D26" s="319" t="s">
        <v>68</v>
      </c>
      <c r="E26" s="311" t="s">
        <v>68</v>
      </c>
      <c r="F26" s="334" t="s">
        <v>31</v>
      </c>
      <c r="G26" s="330"/>
    </row>
    <row r="27" spans="1:7" ht="58" x14ac:dyDescent="0.35">
      <c r="A27" s="331" t="s">
        <v>282</v>
      </c>
      <c r="B27" s="324">
        <f>47500000+36100000</f>
        <v>83600000</v>
      </c>
      <c r="C27" s="325">
        <v>0</v>
      </c>
      <c r="D27" s="24" t="s">
        <v>49</v>
      </c>
      <c r="E27" s="12"/>
      <c r="F27" s="333" t="s">
        <v>283</v>
      </c>
    </row>
    <row r="28" spans="1:7" s="314" customFormat="1" ht="116" x14ac:dyDescent="0.35">
      <c r="A28" s="23" t="s">
        <v>233</v>
      </c>
      <c r="B28" s="335">
        <v>89500000</v>
      </c>
      <c r="C28" s="323">
        <v>0</v>
      </c>
      <c r="D28" s="319" t="s">
        <v>69</v>
      </c>
      <c r="E28" s="311" t="s">
        <v>68</v>
      </c>
      <c r="F28" s="309" t="s">
        <v>71</v>
      </c>
    </row>
    <row r="29" spans="1:7" s="314" customFormat="1" ht="43.5" x14ac:dyDescent="0.35">
      <c r="A29" s="23" t="s">
        <v>70</v>
      </c>
      <c r="B29" s="322">
        <v>0</v>
      </c>
      <c r="C29" s="323">
        <v>62000000</v>
      </c>
      <c r="D29" s="319" t="s">
        <v>69</v>
      </c>
      <c r="E29" s="311" t="s">
        <v>68</v>
      </c>
      <c r="F29" s="309" t="s">
        <v>30</v>
      </c>
    </row>
    <row r="30" spans="1:7" ht="101.5" x14ac:dyDescent="0.35">
      <c r="A30" s="23" t="s">
        <v>259</v>
      </c>
      <c r="B30" s="335">
        <v>60100000</v>
      </c>
      <c r="C30" s="323">
        <v>0</v>
      </c>
      <c r="D30" s="336" t="s">
        <v>18</v>
      </c>
      <c r="E30" s="153" t="s">
        <v>260</v>
      </c>
      <c r="F30" s="307" t="s">
        <v>60</v>
      </c>
    </row>
    <row r="31" spans="1:7" ht="101.5" x14ac:dyDescent="0.35">
      <c r="A31" s="23" t="s">
        <v>223</v>
      </c>
      <c r="B31" s="324">
        <v>57500000</v>
      </c>
      <c r="C31" s="325">
        <v>0</v>
      </c>
      <c r="D31" s="154" t="s">
        <v>65</v>
      </c>
      <c r="E31" s="155"/>
      <c r="F31" s="307" t="s">
        <v>27</v>
      </c>
    </row>
    <row r="32" spans="1:7" ht="87" x14ac:dyDescent="0.35">
      <c r="A32" s="23" t="s">
        <v>234</v>
      </c>
      <c r="B32" s="324">
        <v>52000000</v>
      </c>
      <c r="C32" s="325">
        <v>0</v>
      </c>
      <c r="D32" s="24" t="s">
        <v>64</v>
      </c>
      <c r="E32" s="12"/>
      <c r="F32" s="333" t="s">
        <v>63</v>
      </c>
    </row>
    <row r="33" spans="1:6" ht="130.5" x14ac:dyDescent="0.35">
      <c r="A33" s="23" t="s">
        <v>270</v>
      </c>
      <c r="B33" s="324">
        <v>50000000</v>
      </c>
      <c r="C33" s="325">
        <v>0</v>
      </c>
      <c r="D33" s="24" t="s">
        <v>317</v>
      </c>
      <c r="E33" s="155"/>
      <c r="F33" s="333" t="s">
        <v>258</v>
      </c>
    </row>
    <row r="34" spans="1:6" ht="43.5" x14ac:dyDescent="0.35">
      <c r="A34" s="23" t="s">
        <v>62</v>
      </c>
      <c r="B34" s="335">
        <v>44900000</v>
      </c>
      <c r="C34" s="323">
        <v>0</v>
      </c>
      <c r="D34" s="336" t="s">
        <v>14</v>
      </c>
      <c r="E34" s="153"/>
      <c r="F34" s="333" t="s">
        <v>26</v>
      </c>
    </row>
    <row r="35" spans="1:6" ht="58" x14ac:dyDescent="0.35">
      <c r="A35" s="23" t="s">
        <v>261</v>
      </c>
      <c r="B35" s="324">
        <v>25000000</v>
      </c>
      <c r="C35" s="325">
        <v>0</v>
      </c>
      <c r="D35" s="154" t="s">
        <v>263</v>
      </c>
      <c r="E35" s="155"/>
      <c r="F35" s="333" t="s">
        <v>262</v>
      </c>
    </row>
    <row r="36" spans="1:6" ht="29" x14ac:dyDescent="0.35">
      <c r="A36" s="23" t="s">
        <v>264</v>
      </c>
      <c r="B36" s="324">
        <v>0</v>
      </c>
      <c r="C36" s="325">
        <v>25000000</v>
      </c>
      <c r="D36" s="154" t="s">
        <v>263</v>
      </c>
      <c r="E36" s="155"/>
      <c r="F36" s="333" t="s">
        <v>262</v>
      </c>
    </row>
    <row r="37" spans="1:6" ht="58" x14ac:dyDescent="0.35">
      <c r="A37" s="23" t="s">
        <v>61</v>
      </c>
      <c r="B37" s="324">
        <v>24900000</v>
      </c>
      <c r="C37" s="325">
        <v>0</v>
      </c>
      <c r="D37" s="154" t="s">
        <v>4</v>
      </c>
      <c r="E37" s="155" t="s">
        <v>12</v>
      </c>
      <c r="F37" s="333" t="s">
        <v>25</v>
      </c>
    </row>
    <row r="38" spans="1:6" ht="43.5" x14ac:dyDescent="0.35">
      <c r="A38" s="340" t="s">
        <v>222</v>
      </c>
      <c r="B38" s="335">
        <v>22625000</v>
      </c>
      <c r="C38" s="323">
        <v>0</v>
      </c>
      <c r="D38" s="24" t="s">
        <v>24</v>
      </c>
      <c r="E38" s="12"/>
      <c r="F38" s="333" t="s">
        <v>23</v>
      </c>
    </row>
    <row r="39" spans="1:6" ht="72.5" x14ac:dyDescent="0.35">
      <c r="A39" s="23" t="s">
        <v>59</v>
      </c>
      <c r="B39" s="337">
        <v>20300000</v>
      </c>
      <c r="C39" s="338">
        <v>0</v>
      </c>
      <c r="D39" s="24" t="s">
        <v>58</v>
      </c>
      <c r="E39" s="12"/>
      <c r="F39" s="307" t="s">
        <v>25</v>
      </c>
    </row>
    <row r="40" spans="1:6" ht="72.5" x14ac:dyDescent="0.35">
      <c r="A40" s="23" t="s">
        <v>57</v>
      </c>
      <c r="B40" s="324">
        <v>0</v>
      </c>
      <c r="C40" s="325">
        <v>20000000</v>
      </c>
      <c r="D40" s="24" t="s">
        <v>21</v>
      </c>
      <c r="E40" s="12"/>
      <c r="F40" s="333" t="s">
        <v>20</v>
      </c>
    </row>
    <row r="41" spans="1:6" ht="43.5" x14ac:dyDescent="0.35">
      <c r="A41" s="331" t="s">
        <v>56</v>
      </c>
      <c r="B41" s="337">
        <v>16800000</v>
      </c>
      <c r="C41" s="338">
        <v>0</v>
      </c>
      <c r="D41" s="154" t="s">
        <v>19</v>
      </c>
      <c r="E41" s="155"/>
      <c r="F41" s="333" t="s">
        <v>55</v>
      </c>
    </row>
    <row r="42" spans="1:6" ht="29" x14ac:dyDescent="0.35">
      <c r="A42" s="340" t="s">
        <v>235</v>
      </c>
      <c r="B42" s="337">
        <v>15600000</v>
      </c>
      <c r="C42" s="338">
        <v>0</v>
      </c>
      <c r="D42" s="154" t="s">
        <v>54</v>
      </c>
      <c r="E42" s="155"/>
      <c r="F42" s="332"/>
    </row>
    <row r="43" spans="1:6" ht="87" x14ac:dyDescent="0.35">
      <c r="A43" s="331" t="s">
        <v>315</v>
      </c>
      <c r="B43" s="337">
        <v>12750000</v>
      </c>
      <c r="C43" s="338">
        <v>0</v>
      </c>
      <c r="D43" s="154" t="s">
        <v>18</v>
      </c>
      <c r="E43" s="155"/>
      <c r="F43" s="307" t="s">
        <v>316</v>
      </c>
    </row>
    <row r="44" spans="1:6" ht="87" x14ac:dyDescent="0.35">
      <c r="A44" s="23" t="s">
        <v>53</v>
      </c>
      <c r="B44" s="341">
        <v>0</v>
      </c>
      <c r="C44" s="338">
        <v>10000000</v>
      </c>
      <c r="D44" s="154" t="s">
        <v>7</v>
      </c>
      <c r="E44" s="155" t="s">
        <v>12</v>
      </c>
      <c r="F44" s="332" t="s">
        <v>52</v>
      </c>
    </row>
    <row r="45" spans="1:6" ht="58" x14ac:dyDescent="0.35">
      <c r="A45" s="23" t="s">
        <v>51</v>
      </c>
      <c r="B45" s="324">
        <v>9807972</v>
      </c>
      <c r="C45" s="325">
        <v>0</v>
      </c>
      <c r="D45" s="342" t="s">
        <v>17</v>
      </c>
      <c r="E45" s="343"/>
      <c r="F45" s="307" t="s">
        <v>16</v>
      </c>
    </row>
    <row r="46" spans="1:6" ht="58" x14ac:dyDescent="0.35">
      <c r="A46" s="23" t="s">
        <v>50</v>
      </c>
      <c r="B46" s="324">
        <v>9000000</v>
      </c>
      <c r="C46" s="325">
        <v>0</v>
      </c>
      <c r="D46" s="24" t="s">
        <v>49</v>
      </c>
      <c r="E46" s="12"/>
      <c r="F46" s="307" t="s">
        <v>48</v>
      </c>
    </row>
    <row r="47" spans="1:6" ht="43.5" x14ac:dyDescent="0.35">
      <c r="A47" s="340" t="s">
        <v>47</v>
      </c>
      <c r="B47" s="324">
        <v>7800000</v>
      </c>
      <c r="C47" s="325">
        <v>0</v>
      </c>
      <c r="D47" s="342" t="s">
        <v>4</v>
      </c>
      <c r="E47" s="343"/>
      <c r="F47" s="307" t="s">
        <v>15</v>
      </c>
    </row>
    <row r="48" spans="1:6" ht="72.5" x14ac:dyDescent="0.35">
      <c r="A48" s="340" t="s">
        <v>266</v>
      </c>
      <c r="B48" s="324">
        <v>0</v>
      </c>
      <c r="C48" s="325">
        <v>5600000</v>
      </c>
      <c r="D48" s="343" t="s">
        <v>257</v>
      </c>
      <c r="E48" s="343" t="s">
        <v>257</v>
      </c>
      <c r="F48" s="334" t="s">
        <v>268</v>
      </c>
    </row>
    <row r="49" spans="1:7" s="22" customFormat="1" ht="72.5" x14ac:dyDescent="0.35">
      <c r="A49" s="23" t="s">
        <v>46</v>
      </c>
      <c r="B49" s="324">
        <v>5000000</v>
      </c>
      <c r="C49" s="325">
        <v>0</v>
      </c>
      <c r="D49" s="344" t="s">
        <v>13</v>
      </c>
      <c r="E49" s="345" t="s">
        <v>12</v>
      </c>
      <c r="F49" s="307" t="s">
        <v>11</v>
      </c>
    </row>
    <row r="50" spans="1:7" ht="72.5" x14ac:dyDescent="0.35">
      <c r="A50" s="23" t="s">
        <v>45</v>
      </c>
      <c r="B50" s="324">
        <v>5000000</v>
      </c>
      <c r="C50" s="325">
        <v>0</v>
      </c>
      <c r="D50" s="342" t="s">
        <v>4</v>
      </c>
      <c r="E50" s="343"/>
      <c r="F50" s="307" t="s">
        <v>44</v>
      </c>
    </row>
    <row r="51" spans="1:7" ht="43.5" x14ac:dyDescent="0.35">
      <c r="A51" s="23" t="s">
        <v>43</v>
      </c>
      <c r="B51" s="337">
        <v>4000000</v>
      </c>
      <c r="C51" s="338">
        <v>0</v>
      </c>
      <c r="D51" s="342" t="s">
        <v>10</v>
      </c>
      <c r="E51" s="343"/>
      <c r="F51" s="307" t="s">
        <v>42</v>
      </c>
    </row>
    <row r="52" spans="1:7" ht="79" customHeight="1" x14ac:dyDescent="0.35">
      <c r="A52" s="346" t="s">
        <v>41</v>
      </c>
      <c r="B52" s="337">
        <v>2440000</v>
      </c>
      <c r="C52" s="338">
        <v>0</v>
      </c>
      <c r="D52" s="342" t="s">
        <v>36</v>
      </c>
      <c r="E52" s="343"/>
      <c r="F52" s="307" t="s">
        <v>8</v>
      </c>
    </row>
    <row r="53" spans="1:7" ht="87" x14ac:dyDescent="0.35">
      <c r="A53" s="23" t="s">
        <v>40</v>
      </c>
      <c r="B53" s="337">
        <v>2400000</v>
      </c>
      <c r="C53" s="338">
        <v>0</v>
      </c>
      <c r="D53" s="336" t="s">
        <v>39</v>
      </c>
      <c r="E53" s="153" t="s">
        <v>9</v>
      </c>
      <c r="F53" s="307" t="s">
        <v>38</v>
      </c>
    </row>
    <row r="54" spans="1:7" ht="95.5" customHeight="1" x14ac:dyDescent="0.35">
      <c r="A54" s="23" t="s">
        <v>37</v>
      </c>
      <c r="B54" s="337">
        <v>2130000</v>
      </c>
      <c r="C54" s="338">
        <v>0</v>
      </c>
      <c r="D54" s="154" t="s">
        <v>36</v>
      </c>
      <c r="E54" s="155"/>
      <c r="F54" s="332" t="s">
        <v>6</v>
      </c>
    </row>
    <row r="55" spans="1:7" ht="43.5" x14ac:dyDescent="0.35">
      <c r="A55" s="23" t="s">
        <v>265</v>
      </c>
      <c r="B55" s="337">
        <v>2000000</v>
      </c>
      <c r="C55" s="338">
        <v>0</v>
      </c>
      <c r="D55" s="155" t="s">
        <v>257</v>
      </c>
      <c r="E55" s="155" t="s">
        <v>257</v>
      </c>
      <c r="F55" s="334" t="s">
        <v>268</v>
      </c>
      <c r="G55" s="330"/>
    </row>
    <row r="56" spans="1:7" ht="58" x14ac:dyDescent="0.35">
      <c r="A56" s="23" t="s">
        <v>35</v>
      </c>
      <c r="B56" s="337">
        <v>1000000</v>
      </c>
      <c r="C56" s="338">
        <v>0</v>
      </c>
      <c r="D56" s="154" t="s">
        <v>5</v>
      </c>
      <c r="E56" s="155"/>
      <c r="F56" s="156" t="s">
        <v>0</v>
      </c>
      <c r="G56" s="330"/>
    </row>
    <row r="57" spans="1:7" ht="72.5" x14ac:dyDescent="0.35">
      <c r="A57" s="23" t="s">
        <v>34</v>
      </c>
      <c r="B57" s="337">
        <v>50000</v>
      </c>
      <c r="C57" s="338">
        <v>0</v>
      </c>
      <c r="D57" s="154" t="s">
        <v>4</v>
      </c>
      <c r="E57" s="155"/>
      <c r="F57" s="332" t="s">
        <v>3</v>
      </c>
    </row>
    <row r="58" spans="1:7" x14ac:dyDescent="0.35">
      <c r="A58" s="317" t="s">
        <v>384</v>
      </c>
      <c r="B58" s="26">
        <f>SUM(B4:B57)</f>
        <v>12429807972</v>
      </c>
      <c r="C58" s="27">
        <f>SUM(C4:C57)</f>
        <v>29402590000</v>
      </c>
      <c r="D58" s="25"/>
      <c r="E58" s="11"/>
      <c r="F58" s="306"/>
    </row>
    <row r="59" spans="1:7" ht="15" thickBot="1" x14ac:dyDescent="0.4">
      <c r="A59" s="371" t="s">
        <v>384</v>
      </c>
      <c r="B59" s="327">
        <f>B58/10^9</f>
        <v>12.429807972000001</v>
      </c>
      <c r="C59" s="328">
        <f>C58/10^9</f>
        <v>29.40259</v>
      </c>
      <c r="D59" s="326" t="s">
        <v>209</v>
      </c>
      <c r="E59" s="313"/>
      <c r="F59" s="312"/>
    </row>
    <row r="60" spans="1:7" x14ac:dyDescent="0.35">
      <c r="A60" s="18"/>
      <c r="B60" s="18"/>
      <c r="C60" s="18"/>
      <c r="D60" s="18"/>
      <c r="E60" s="18"/>
      <c r="F60" s="17"/>
    </row>
    <row r="61" spans="1:7" x14ac:dyDescent="0.35">
      <c r="A61" s="18"/>
      <c r="B61" s="18"/>
      <c r="C61" s="18"/>
      <c r="D61" s="18"/>
      <c r="E61" s="18"/>
      <c r="F61" s="17"/>
    </row>
    <row r="62" spans="1:7" x14ac:dyDescent="0.35">
      <c r="A62" s="18"/>
      <c r="B62" s="18"/>
      <c r="C62" s="18"/>
      <c r="D62" s="18"/>
      <c r="E62" s="18"/>
      <c r="F62" s="17"/>
    </row>
    <row r="63" spans="1:7" x14ac:dyDescent="0.35">
      <c r="A63" s="18"/>
      <c r="B63" s="18"/>
      <c r="C63" s="18"/>
      <c r="D63" s="18"/>
      <c r="E63" s="18"/>
      <c r="F63" s="17"/>
    </row>
    <row r="64" spans="1:7" x14ac:dyDescent="0.35">
      <c r="A64" s="18"/>
      <c r="B64" s="18"/>
      <c r="C64" s="18"/>
      <c r="D64" s="18"/>
      <c r="E64" s="18"/>
      <c r="F64" s="17"/>
    </row>
    <row r="65" spans="1:6" x14ac:dyDescent="0.35">
      <c r="A65" s="108"/>
      <c r="B65" s="108"/>
      <c r="C65" s="18"/>
      <c r="D65" s="18"/>
      <c r="E65" s="18"/>
      <c r="F65" s="17"/>
    </row>
    <row r="66" spans="1:6" x14ac:dyDescent="0.35">
      <c r="A66" s="108"/>
      <c r="B66" s="108"/>
      <c r="C66" s="18"/>
      <c r="D66" s="18"/>
      <c r="E66" s="18"/>
      <c r="F66" s="17"/>
    </row>
    <row r="67" spans="1:6" x14ac:dyDescent="0.35">
      <c r="A67" s="18"/>
      <c r="B67" s="18"/>
      <c r="C67" s="18"/>
      <c r="D67" s="18"/>
      <c r="E67" s="18"/>
      <c r="F67" s="17"/>
    </row>
    <row r="68" spans="1:6" x14ac:dyDescent="0.35">
      <c r="A68" s="21"/>
      <c r="B68" s="20"/>
      <c r="C68" s="20"/>
      <c r="D68" s="20"/>
      <c r="E68" s="20"/>
      <c r="F68" s="17"/>
    </row>
    <row r="69" spans="1:6" x14ac:dyDescent="0.35">
      <c r="A69" s="108"/>
      <c r="B69" s="19"/>
      <c r="C69" s="19"/>
      <c r="D69" s="19"/>
      <c r="E69" s="19"/>
      <c r="F69" s="17"/>
    </row>
    <row r="70" spans="1:6" x14ac:dyDescent="0.35">
      <c r="A70" s="108"/>
      <c r="B70" s="18"/>
      <c r="C70" s="18"/>
      <c r="D70" s="18"/>
      <c r="E70" s="18"/>
      <c r="F70" s="17"/>
    </row>
    <row r="71" spans="1:6" x14ac:dyDescent="0.35">
      <c r="A71" s="10"/>
      <c r="B71" s="16"/>
      <c r="C71" s="16"/>
      <c r="D71" s="16"/>
      <c r="E71" s="16"/>
      <c r="F71" s="17"/>
    </row>
    <row r="72" spans="1:6" x14ac:dyDescent="0.35">
      <c r="A72" s="10"/>
      <c r="B72" s="16"/>
      <c r="C72" s="16"/>
      <c r="D72" s="16"/>
      <c r="E72" s="16"/>
      <c r="F72" s="17"/>
    </row>
    <row r="73" spans="1:6" x14ac:dyDescent="0.35">
      <c r="A73" s="10"/>
      <c r="B73" s="16"/>
      <c r="C73" s="16"/>
      <c r="D73" s="16"/>
      <c r="E73" s="16"/>
      <c r="F73" s="17"/>
    </row>
    <row r="74" spans="1:6" x14ac:dyDescent="0.35">
      <c r="A74" s="10"/>
      <c r="B74" s="16"/>
      <c r="C74" s="16"/>
      <c r="D74" s="16"/>
      <c r="E74" s="16"/>
      <c r="F74" s="17"/>
    </row>
    <row r="75" spans="1:6" x14ac:dyDescent="0.35">
      <c r="A75" s="10"/>
      <c r="B75" s="16"/>
      <c r="C75" s="16"/>
      <c r="D75" s="16"/>
      <c r="E75" s="16"/>
      <c r="F75" s="17"/>
    </row>
    <row r="76" spans="1:6" x14ac:dyDescent="0.35">
      <c r="A76" s="10"/>
      <c r="B76" s="16"/>
      <c r="C76" s="16"/>
      <c r="D76" s="16"/>
      <c r="E76" s="16"/>
      <c r="F76" s="17"/>
    </row>
    <row r="77" spans="1:6" x14ac:dyDescent="0.35">
      <c r="A77" s="10"/>
      <c r="B77" s="16"/>
      <c r="C77" s="16"/>
      <c r="D77" s="16"/>
      <c r="E77" s="16"/>
      <c r="F77" s="17"/>
    </row>
    <row r="78" spans="1:6" x14ac:dyDescent="0.35">
      <c r="A78" s="10"/>
      <c r="B78" s="16"/>
      <c r="C78" s="16"/>
      <c r="D78" s="16"/>
      <c r="E78" s="16"/>
      <c r="F78" s="17"/>
    </row>
    <row r="79" spans="1:6" x14ac:dyDescent="0.35">
      <c r="A79" s="10"/>
      <c r="B79" s="16"/>
      <c r="C79" s="16"/>
      <c r="D79" s="16"/>
      <c r="E79" s="16"/>
      <c r="F79" s="17"/>
    </row>
    <row r="80" spans="1:6" x14ac:dyDescent="0.35">
      <c r="A80" s="10"/>
      <c r="B80" s="16"/>
      <c r="C80" s="16"/>
      <c r="D80" s="16"/>
      <c r="E80" s="16"/>
      <c r="F80" s="17"/>
    </row>
    <row r="81" spans="1:6" x14ac:dyDescent="0.35">
      <c r="A81" s="10"/>
      <c r="B81" s="16"/>
      <c r="C81" s="16"/>
      <c r="D81" s="16"/>
      <c r="E81" s="16"/>
      <c r="F81" s="17"/>
    </row>
    <row r="82" spans="1:6" x14ac:dyDescent="0.35">
      <c r="A82" s="6"/>
    </row>
    <row r="83" spans="1:6" x14ac:dyDescent="0.35">
      <c r="A83" s="6"/>
    </row>
    <row r="84" spans="1:6" x14ac:dyDescent="0.35">
      <c r="A84" s="6"/>
    </row>
    <row r="85" spans="1:6" x14ac:dyDescent="0.35">
      <c r="A85" s="6"/>
    </row>
    <row r="86" spans="1:6" x14ac:dyDescent="0.35">
      <c r="A86" s="9"/>
    </row>
    <row r="87" spans="1:6" x14ac:dyDescent="0.35">
      <c r="A87" s="8"/>
    </row>
    <row r="88" spans="1:6" x14ac:dyDescent="0.35">
      <c r="A88" s="8"/>
    </row>
    <row r="89" spans="1:6" x14ac:dyDescent="0.35">
      <c r="A89" s="8"/>
    </row>
    <row r="90" spans="1:6" x14ac:dyDescent="0.35">
      <c r="A90" s="8"/>
    </row>
    <row r="91" spans="1:6" x14ac:dyDescent="0.35">
      <c r="A91" s="8"/>
    </row>
    <row r="92" spans="1:6" x14ac:dyDescent="0.35">
      <c r="A92" s="7"/>
    </row>
    <row r="93" spans="1:6" x14ac:dyDescent="0.35">
      <c r="A93" s="6"/>
    </row>
    <row r="94" spans="1:6" x14ac:dyDescent="0.35">
      <c r="A94" s="6"/>
    </row>
    <row r="95" spans="1:6" x14ac:dyDescent="0.35">
      <c r="A95" s="5"/>
    </row>
    <row r="96" spans="1:6" x14ac:dyDescent="0.35">
      <c r="A96" s="3"/>
    </row>
    <row r="97" spans="1:1" x14ac:dyDescent="0.35">
      <c r="A97" s="3"/>
    </row>
    <row r="98" spans="1:1" x14ac:dyDescent="0.35">
      <c r="A98" s="3"/>
    </row>
  </sheetData>
  <mergeCells count="1">
    <mergeCell ref="A2:C2"/>
  </mergeCells>
  <hyperlinks>
    <hyperlink ref="F31" r:id="rId1" xr:uid="{47E5FAD0-A0DC-4A8F-863B-9F0FAE589187}"/>
    <hyperlink ref="F27" r:id="rId2" display="https://arena.gov.au/news/over-100-million-to-build-australias-first-large-scale-hydrogen-plants/ " xr:uid="{BC99BFCC-9DDA-434A-85AF-BC6FEC6BF617}"/>
    <hyperlink ref="F25" r:id="rId3" display="https://arena.gov.au/projects/?project-value-start=0&amp;project-value-end=200000000&amp;technology=hydrogen " xr:uid="{587EC41D-A7CD-4D14-9049-DC643B47C5F9}"/>
    <hyperlink ref="F38" r:id="rId4" xr:uid="{712FA477-14E4-4C6D-AEC9-D44D66DC9D92}"/>
    <hyperlink ref="F40" r:id="rId5" xr:uid="{4FF0F4D7-FE98-41A8-B91E-D79EBD7319E9}"/>
    <hyperlink ref="F37" r:id="rId6" xr:uid="{3EF4CE00-F23D-4F66-97E4-125A3432AE8D}"/>
    <hyperlink ref="F47" r:id="rId7" xr:uid="{EACF51E2-56B3-4186-93F1-1CDC78222230}"/>
    <hyperlink ref="F50" r:id="rId8" xr:uid="{4AB8D8D4-880E-4A8B-A9E1-CFB3503F78E8}"/>
    <hyperlink ref="F57" r:id="rId9" location="hydrogen " xr:uid="{FF35FD73-9BD9-4C81-B9BC-A03ACEF7F9CA}"/>
    <hyperlink ref="F45" r:id="rId10" xr:uid="{2A5E95A5-8308-4FE9-8621-11BBAE00AECB}"/>
    <hyperlink ref="F49" r:id="rId11" xr:uid="{A4AB0C10-DDE6-4BBE-9093-6FF9BDE267C0}"/>
    <hyperlink ref="F41" r:id="rId12" xr:uid="{18EF9C6A-235E-4D77-8285-FBDF410AB05B}"/>
    <hyperlink ref="F54" r:id="rId13" xr:uid="{B459E42C-A9A8-400D-B34A-C424C8B534FF}"/>
    <hyperlink ref="F52" r:id="rId14" xr:uid="{885A74C5-5687-4676-B9E4-F53B12610FF7}"/>
    <hyperlink ref="F21" r:id="rId15" xr:uid="{00C20351-8A85-405F-9BD1-4E6D5B06222F}"/>
    <hyperlink ref="F22" r:id="rId16" xr:uid="{A6C2D944-8C27-49F1-A450-E9D3BF9D2286}"/>
    <hyperlink ref="F29" r:id="rId17" xr:uid="{8838A836-83F3-440A-B5B2-1649A7035ED6}"/>
    <hyperlink ref="F32" r:id="rId18" xr:uid="{BFA2BA93-1370-410E-8CEE-1C121579A7F9}"/>
    <hyperlink ref="F30" r:id="rId19" xr:uid="{2865F80A-96C6-4EED-A9B9-A42842C8297A}"/>
    <hyperlink ref="F39" r:id="rId20" xr:uid="{49AEF9CC-B303-4029-B0F1-86EF88B33AB3}"/>
    <hyperlink ref="F43" r:id="rId21" display="https://www.cefc.com.au/where-we-invest/case-studies/hysata-innovation-leads-green-hydrogen/ " xr:uid="{1ABA2917-1DB1-41D8-9D51-8B74B8AE4C6D}"/>
    <hyperlink ref="F44" r:id="rId22" xr:uid="{5945334F-67CA-4419-A592-BFC65E4D95A6}"/>
    <hyperlink ref="F46" r:id="rId23" xr:uid="{8461B1E3-EF8A-4600-92D2-331480BB9732}"/>
    <hyperlink ref="F53" r:id="rId24" xr:uid="{CDF33DC7-4392-4E2A-B5FE-DB73CDD5D9D2}"/>
    <hyperlink ref="F56" r:id="rId25" xr:uid="{13BE4AF7-5A26-44E7-A43E-EA3203442A61}"/>
    <hyperlink ref="F34" r:id="rId26" xr:uid="{276FF3A4-DC10-4148-B16A-71DB8C9912F6}"/>
    <hyperlink ref="F28" r:id="rId27" xr:uid="{D988E13E-3A4E-4CD8-9A87-21E86AEDC92E}"/>
    <hyperlink ref="F20" r:id="rId28" xr:uid="{179AEB5A-03B3-4058-86D0-963E1CCB56B9}"/>
    <hyperlink ref="F19" r:id="rId29" xr:uid="{1A65DFE9-4DBB-463B-B85C-150C3E70974B}"/>
    <hyperlink ref="F23" r:id="rId30" xr:uid="{41BD1801-22D4-49CF-B50B-E696AC004876}"/>
    <hyperlink ref="F24" r:id="rId31" xr:uid="{0102BC01-D9A8-42BD-BD0F-23C628D116DF}"/>
    <hyperlink ref="F33" r:id="rId32" display="https://arena.gov.au/funding/german-australian-hydrogen-innovation-and-technology-incubator-hygate/ " xr:uid="{500C15F4-29F7-48D6-9D10-1ED088C9C052}"/>
    <hyperlink ref="F51" r:id="rId33" xr:uid="{92FC39D0-0982-43A4-9216-F26D807FE2BD}"/>
    <hyperlink ref="F35" r:id="rId34" xr:uid="{44994DE7-4D36-4740-A4D9-9FA92C9E7003}"/>
    <hyperlink ref="F36" r:id="rId35" xr:uid="{0C52830C-4A87-4D55-803B-99B2C1D13E6F}"/>
    <hyperlink ref="F55" r:id="rId36" xr:uid="{B4A66185-B9B7-4D15-BB37-063412B3C9B5}"/>
    <hyperlink ref="F26" r:id="rId37" xr:uid="{4B4DE7E1-69DF-4A37-986B-3E90EDC91B74}"/>
    <hyperlink ref="F48" r:id="rId38" xr:uid="{0FAD6C79-DCFE-45B3-9CBC-5C545C0BC4EC}"/>
    <hyperlink ref="F18" r:id="rId39" xr:uid="{232E8609-D718-4547-9321-FF28A31544A8}"/>
    <hyperlink ref="F4" r:id="rId40" xr:uid="{14ED848E-D008-408F-AA35-63E33FEA03E6}"/>
    <hyperlink ref="F17" r:id="rId41" display="https://arena.gov.au/news/funding-boost-for-hydrogen-and-low-emissions-iron-steel-research/" xr:uid="{9CAB3642-C468-4915-AA69-25CFD65A5C98}"/>
    <hyperlink ref="F15" r:id="rId42" display="https://www.wa.gov.au/government/media-statements/Cook-Labor-Government/Joint-Media-Statement---WA-to-host-first-TAFE-Clean-Energy-Skills-National-Centre-of-Excellence-20240610" xr:uid="{5CD0C631-DF7E-424A-A876-6046A5C592E7}"/>
    <hyperlink ref="F6" r:id="rId43" display="https://minister.dcceew.gov.au/bowen/media-releases/delivering-reliable-and-renewable-future-made-australia" xr:uid="{37A260DF-1280-45B3-AAA4-867699C6EBC6}"/>
    <hyperlink ref="F5" r:id="rId44" display="https://minister.dcceew.gov.au/bowen/media-releases/delivering-reliable-and-renewable-future-made-australia" xr:uid="{A89C6253-200E-41DC-9AA9-89C48F93D0FC}"/>
    <hyperlink ref="F14" r:id="rId45" location=":~:text=The%20Future%20Made%20in%20Australia,will%20drive%20our%20national%20success." display="https://ministers.treasury.gov.au/ministers/jim-chalmers-2022/media-releases/investing-future-made-australia - :~:text=The%20Future%20Made%20in%20Australia,will%20drive%20our%20national%20success." xr:uid="{DE627D71-6A38-461C-8B8D-CFBE438486F9}"/>
    <hyperlink ref="F13" r:id="rId46" location=":~:text=The%20Future%20Made%20in%20Australia,will%20drive%20our%20national%20success." display="https://ministers.treasury.gov.au/ministers/jim-chalmers-2022/media-releases/investing-future-made-australia - :~:text=The%20Future%20Made%20in%20Australia,will%20drive%20our%20national%20success." xr:uid="{330B7896-4B87-4367-B418-8BAE306D5F94}"/>
    <hyperlink ref="F12" r:id="rId47" location=":~:text=The%20Future%20Made%20in%20Australia,will%20drive%20our%20national%20success." display="https://ministers.treasury.gov.au/ministers/jim-chalmers-2022/media-releases/investing-future-made-australia - :~:text=The%20Future%20Made%20in%20Australia,will%20drive%20our%20national%20success." xr:uid="{6FBEDA7E-F3DB-405A-8C2B-BAD6A859070F}"/>
    <hyperlink ref="F11" r:id="rId48" location=":~:text=The%20Future%20Made%20in%20Australia,will%20drive%20our%20national%20success." display="https://ministers.treasury.gov.au/ministers/jim-chalmers-2022/media-releases/investing-future-made-australia - :~:text=The%20Future%20Made%20in%20Australia,will%20drive%20our%20national%20success." xr:uid="{2E810A28-3488-419E-AB9A-FA6AE75B703D}"/>
    <hyperlink ref="F7" r:id="rId49" location=":~:text=The%20Future%20Made%20in%20Australia,will%20drive%20our%20national%20success." display="https://ministers.treasury.gov.au/ministers/jim-chalmers-2022/media-releases/investing-future-made-australia - :~:text=The%20Future%20Made%20in%20Australia,will%20drive%20our%20national%20success." xr:uid="{31AC6400-5503-4A7A-AF7F-E985FC5BA788}"/>
    <hyperlink ref="F8" r:id="rId50" location=":~:text=The%20Future%20Made%20in%20Australia,will%20drive%20our%20national%20success." display="https://ministers.treasury.gov.au/ministers/jim-chalmers-2022/media-releases/investing-future-made-australia - :~:text=The%20Future%20Made%20in%20Australia,will%20drive%20our%20national%20success." xr:uid="{39D599AB-8E58-45CF-B0A5-7B45214B8F9C}"/>
    <hyperlink ref="F9" r:id="rId51" location=":~:text=The%20Future%20Made%20in%20Australia,will%20drive%20our%20national%20success." display="https://ministers.treasury.gov.au/ministers/jim-chalmers-2022/media-releases/investing-future-made-australia - :~:text=The%20Future%20Made%20in%20Australia,will%20drive%20our%20national%20success." xr:uid="{BA7E9346-06EF-403C-8AC7-C59837A4D804}"/>
    <hyperlink ref="F10" r:id="rId52" location=":~:text=The%20Future%20Made%20in%20Australia,will%20drive%20our%20national%20success." display="https://ministers.treasury.gov.au/ministers/jim-chalmers-2022/media-releases/investing-future-made-australia - :~:text=The%20Future%20Made%20in%20Australia,will%20drive%20our%20national%20success." xr:uid="{0C3875DF-952C-4975-AE47-3D5DC2AB8067}"/>
  </hyperlinks>
  <pageMargins left="0.25" right="0.25" top="0.75" bottom="0.75" header="0.3" footer="0.3"/>
  <pageSetup paperSize="9" orientation="portrait" horizontalDpi="300" verticalDpi="300" r:id="rId5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H121"/>
  <sheetViews>
    <sheetView zoomScaleNormal="100" workbookViewId="0">
      <pane xSplit="1" ySplit="3" topLeftCell="B101" activePane="bottomRight" state="frozen"/>
      <selection pane="topRight" activeCell="B1" sqref="B1"/>
      <selection pane="bottomLeft" activeCell="A3" sqref="A3"/>
      <selection pane="bottomRight" activeCell="B1" sqref="B1"/>
    </sheetView>
  </sheetViews>
  <sheetFormatPr defaultColWidth="8.7265625" defaultRowHeight="14.5" x14ac:dyDescent="0.35"/>
  <cols>
    <col min="1" max="1" width="13.7265625" style="28" customWidth="1"/>
    <col min="2" max="2" width="113" style="28" customWidth="1"/>
    <col min="3" max="3" width="20.26953125" style="28" customWidth="1"/>
    <col min="4" max="4" width="24.54296875" style="28" customWidth="1"/>
    <col min="5" max="5" width="24.26953125" style="28" customWidth="1"/>
    <col min="6" max="6" width="59.7265625" style="29" customWidth="1"/>
    <col min="7" max="7" width="17.453125" style="22" customWidth="1"/>
    <col min="8" max="8" width="69.453125" style="15" customWidth="1"/>
    <col min="9" max="16384" width="8.7265625" style="28"/>
  </cols>
  <sheetData>
    <row r="1" spans="1:8" x14ac:dyDescent="0.35">
      <c r="A1" s="249" t="s">
        <v>1</v>
      </c>
      <c r="B1" s="250">
        <v>45527</v>
      </c>
      <c r="C1" s="250"/>
      <c r="D1" s="250"/>
      <c r="E1" s="252"/>
      <c r="F1" s="188"/>
      <c r="G1" s="28"/>
      <c r="H1" s="28"/>
    </row>
    <row r="2" spans="1:8" ht="15.5" x14ac:dyDescent="0.35">
      <c r="A2" s="383" t="s">
        <v>207</v>
      </c>
      <c r="B2" s="383"/>
      <c r="C2" s="383"/>
      <c r="D2" s="383"/>
      <c r="E2" s="251"/>
      <c r="F2" s="253"/>
      <c r="G2" s="254"/>
      <c r="H2" s="28"/>
    </row>
    <row r="3" spans="1:8" s="33" customFormat="1" ht="29" x14ac:dyDescent="0.35">
      <c r="A3" s="59" t="s">
        <v>206</v>
      </c>
      <c r="B3" s="59" t="s">
        <v>33</v>
      </c>
      <c r="C3" s="59" t="s">
        <v>77</v>
      </c>
      <c r="D3" s="61" t="s">
        <v>76</v>
      </c>
      <c r="E3" s="60" t="s">
        <v>75</v>
      </c>
      <c r="F3" s="61" t="s">
        <v>237</v>
      </c>
      <c r="G3" s="247"/>
    </row>
    <row r="4" spans="1:8" s="33" customFormat="1" ht="174.5" thickBot="1" x14ac:dyDescent="0.4">
      <c r="A4" s="125" t="s">
        <v>205</v>
      </c>
      <c r="B4" s="126" t="s">
        <v>373</v>
      </c>
      <c r="C4" s="362">
        <v>1138695</v>
      </c>
      <c r="D4" s="362">
        <v>17000000</v>
      </c>
      <c r="E4" s="363" t="s">
        <v>371</v>
      </c>
      <c r="F4" s="364" t="s">
        <v>372</v>
      </c>
      <c r="G4" s="247"/>
    </row>
    <row r="5" spans="1:8" s="33" customFormat="1" ht="72.5" x14ac:dyDescent="0.35">
      <c r="A5" s="128"/>
      <c r="B5" s="189" t="s">
        <v>374</v>
      </c>
      <c r="C5" s="186"/>
      <c r="D5" s="187"/>
      <c r="E5" s="231"/>
      <c r="F5" s="255"/>
      <c r="G5" s="247"/>
    </row>
    <row r="6" spans="1:8" s="33" customFormat="1" x14ac:dyDescent="0.35">
      <c r="A6" s="128"/>
      <c r="B6" s="193" t="s">
        <v>294</v>
      </c>
      <c r="C6" s="194">
        <f>SUM(C4:C5)</f>
        <v>1138695</v>
      </c>
      <c r="D6" s="195">
        <f>SUM(D4:D5)</f>
        <v>17000000</v>
      </c>
      <c r="E6" s="197"/>
      <c r="F6" s="196"/>
    </row>
    <row r="7" spans="1:8" s="33" customFormat="1" ht="43.5" x14ac:dyDescent="0.35">
      <c r="A7" s="129" t="s">
        <v>204</v>
      </c>
      <c r="B7" s="126" t="s">
        <v>203</v>
      </c>
      <c r="C7" s="46">
        <v>3000000000</v>
      </c>
      <c r="D7" s="45">
        <v>0</v>
      </c>
      <c r="E7" s="204" t="s">
        <v>116</v>
      </c>
      <c r="F7" s="256" t="s">
        <v>202</v>
      </c>
    </row>
    <row r="8" spans="1:8" s="33" customFormat="1" ht="145" x14ac:dyDescent="0.35">
      <c r="A8" s="130"/>
      <c r="B8" s="127" t="s">
        <v>306</v>
      </c>
      <c r="C8" s="35">
        <f>150000000+10000000</f>
        <v>160000000</v>
      </c>
      <c r="D8" s="34">
        <f>195000000+475000000+380000000</f>
        <v>1050000000</v>
      </c>
      <c r="E8" s="199">
        <v>2021</v>
      </c>
      <c r="F8" s="257" t="s">
        <v>201</v>
      </c>
    </row>
    <row r="9" spans="1:8" s="33" customFormat="1" ht="72.5" x14ac:dyDescent="0.35">
      <c r="A9" s="130"/>
      <c r="B9" s="127" t="s">
        <v>200</v>
      </c>
      <c r="C9" s="35">
        <v>0</v>
      </c>
      <c r="D9" s="34">
        <v>250000000</v>
      </c>
      <c r="E9" s="198" t="s">
        <v>131</v>
      </c>
      <c r="F9" s="257" t="s">
        <v>199</v>
      </c>
    </row>
    <row r="10" spans="1:8" s="33" customFormat="1" ht="58" x14ac:dyDescent="0.35">
      <c r="A10" s="130"/>
      <c r="B10" s="127" t="s">
        <v>307</v>
      </c>
      <c r="C10" s="47" t="s">
        <v>194</v>
      </c>
      <c r="D10" s="47">
        <v>0</v>
      </c>
      <c r="E10" s="39">
        <v>2021</v>
      </c>
      <c r="F10" s="258" t="s">
        <v>198</v>
      </c>
      <c r="G10" s="247"/>
    </row>
    <row r="11" spans="1:8" s="33" customFormat="1" ht="29" x14ac:dyDescent="0.35">
      <c r="A11" s="130"/>
      <c r="B11" s="127" t="s">
        <v>197</v>
      </c>
      <c r="C11" s="49">
        <v>78000000</v>
      </c>
      <c r="D11" s="48">
        <v>0</v>
      </c>
      <c r="E11" s="200" t="s">
        <v>4</v>
      </c>
      <c r="F11" s="258" t="s">
        <v>196</v>
      </c>
      <c r="G11" s="247"/>
    </row>
    <row r="12" spans="1:8" s="33" customFormat="1" ht="72.5" x14ac:dyDescent="0.35">
      <c r="A12" s="130"/>
      <c r="B12" s="157" t="s">
        <v>195</v>
      </c>
      <c r="C12" s="148" t="s">
        <v>194</v>
      </c>
      <c r="D12" s="158">
        <v>0</v>
      </c>
      <c r="E12" s="198" t="s">
        <v>106</v>
      </c>
      <c r="F12" s="156" t="s">
        <v>193</v>
      </c>
      <c r="G12" s="247"/>
    </row>
    <row r="13" spans="1:8" s="33" customFormat="1" ht="58" x14ac:dyDescent="0.35">
      <c r="A13" s="130"/>
      <c r="B13" s="157" t="s">
        <v>289</v>
      </c>
      <c r="C13" s="152" t="s">
        <v>194</v>
      </c>
      <c r="D13" s="158"/>
      <c r="E13" s="198"/>
      <c r="F13" s="257"/>
    </row>
    <row r="14" spans="1:8" s="33" customFormat="1" ht="43.5" x14ac:dyDescent="0.35">
      <c r="A14" s="130"/>
      <c r="B14" s="157" t="s">
        <v>251</v>
      </c>
      <c r="C14" s="37">
        <v>15000000</v>
      </c>
      <c r="D14" s="36">
        <v>0</v>
      </c>
      <c r="E14" s="201" t="s">
        <v>136</v>
      </c>
      <c r="F14" s="257" t="s">
        <v>192</v>
      </c>
    </row>
    <row r="15" spans="1:8" s="33" customFormat="1" ht="29" x14ac:dyDescent="0.35">
      <c r="A15" s="130"/>
      <c r="B15" s="157" t="s">
        <v>191</v>
      </c>
      <c r="C15" s="37">
        <v>5000000</v>
      </c>
      <c r="D15" s="36">
        <v>0</v>
      </c>
      <c r="E15" s="198" t="s">
        <v>21</v>
      </c>
      <c r="F15" s="257" t="s">
        <v>190</v>
      </c>
    </row>
    <row r="16" spans="1:8" s="33" customFormat="1" ht="29" x14ac:dyDescent="0.35">
      <c r="A16" s="130"/>
      <c r="B16" s="159" t="s">
        <v>189</v>
      </c>
      <c r="C16" s="37">
        <v>3500000</v>
      </c>
      <c r="D16" s="36">
        <v>0</v>
      </c>
      <c r="E16" s="198">
        <v>2020</v>
      </c>
      <c r="F16" s="257" t="s">
        <v>188</v>
      </c>
    </row>
    <row r="17" spans="1:6" s="33" customFormat="1" ht="43.5" x14ac:dyDescent="0.35">
      <c r="A17" s="130"/>
      <c r="B17" s="159" t="s">
        <v>221</v>
      </c>
      <c r="C17" s="37">
        <v>1500000</v>
      </c>
      <c r="D17" s="36">
        <v>0</v>
      </c>
      <c r="E17" s="198" t="s">
        <v>39</v>
      </c>
      <c r="F17" s="257" t="s">
        <v>187</v>
      </c>
    </row>
    <row r="18" spans="1:6" s="33" customFormat="1" x14ac:dyDescent="0.35">
      <c r="A18" s="130"/>
      <c r="B18" s="160" t="s">
        <v>252</v>
      </c>
      <c r="C18" s="144">
        <v>600000</v>
      </c>
      <c r="D18" s="36">
        <v>0</v>
      </c>
      <c r="E18" s="198"/>
      <c r="F18" s="259"/>
    </row>
    <row r="19" spans="1:6" s="33" customFormat="1" ht="29" x14ac:dyDescent="0.35">
      <c r="A19" s="130"/>
      <c r="B19" s="190" t="s">
        <v>290</v>
      </c>
      <c r="C19" s="161">
        <v>500000</v>
      </c>
      <c r="D19" s="161">
        <v>0</v>
      </c>
      <c r="E19" s="163">
        <v>2020</v>
      </c>
      <c r="F19" s="260" t="s">
        <v>186</v>
      </c>
    </row>
    <row r="20" spans="1:6" s="33" customFormat="1" x14ac:dyDescent="0.35">
      <c r="A20" s="133"/>
      <c r="B20" s="205" t="s">
        <v>295</v>
      </c>
      <c r="C20" s="206">
        <f>SUM(C7:C19)</f>
        <v>3264100000</v>
      </c>
      <c r="D20" s="206">
        <f>SUM(D7:D19)</f>
        <v>1300000000</v>
      </c>
      <c r="E20" s="207"/>
      <c r="F20" s="261"/>
    </row>
    <row r="21" spans="1:6" s="33" customFormat="1" ht="29" x14ac:dyDescent="0.35">
      <c r="A21" s="134" t="s">
        <v>185</v>
      </c>
      <c r="B21" s="202" t="s">
        <v>318</v>
      </c>
      <c r="C21" s="145">
        <v>0</v>
      </c>
      <c r="D21" s="164">
        <v>27000000</v>
      </c>
      <c r="E21" s="181"/>
      <c r="F21" s="256" t="s">
        <v>319</v>
      </c>
    </row>
    <row r="22" spans="1:6" s="33" customFormat="1" ht="29" x14ac:dyDescent="0.35">
      <c r="A22" s="131"/>
      <c r="B22" s="275" t="s">
        <v>320</v>
      </c>
      <c r="C22" s="145"/>
      <c r="D22" s="180">
        <v>30000000</v>
      </c>
      <c r="E22" s="276"/>
      <c r="F22" s="256" t="s">
        <v>321</v>
      </c>
    </row>
    <row r="23" spans="1:6" s="33" customFormat="1" ht="29" x14ac:dyDescent="0.35">
      <c r="A23" s="131"/>
      <c r="B23" s="203" t="s">
        <v>184</v>
      </c>
      <c r="C23" s="37">
        <v>5000000</v>
      </c>
      <c r="D23" s="180"/>
      <c r="E23" s="153" t="s">
        <v>164</v>
      </c>
      <c r="F23" s="262" t="s">
        <v>183</v>
      </c>
    </row>
    <row r="24" spans="1:6" s="33" customFormat="1" x14ac:dyDescent="0.35">
      <c r="A24" s="131"/>
      <c r="B24" s="166" t="s">
        <v>249</v>
      </c>
      <c r="C24" s="37">
        <v>0</v>
      </c>
      <c r="D24" s="36">
        <v>2000000</v>
      </c>
      <c r="E24" s="12" t="s">
        <v>4</v>
      </c>
      <c r="F24" s="262" t="s">
        <v>182</v>
      </c>
    </row>
    <row r="25" spans="1:6" s="33" customFormat="1" ht="29" x14ac:dyDescent="0.35">
      <c r="A25" s="131"/>
      <c r="B25" s="167" t="s">
        <v>250</v>
      </c>
      <c r="C25" s="145">
        <v>0</v>
      </c>
      <c r="D25" s="37">
        <v>0</v>
      </c>
      <c r="E25" s="12" t="s">
        <v>181</v>
      </c>
      <c r="F25" s="262" t="s">
        <v>322</v>
      </c>
    </row>
    <row r="26" spans="1:6" s="33" customFormat="1" ht="29" x14ac:dyDescent="0.35">
      <c r="A26" s="131"/>
      <c r="B26" s="277" t="s">
        <v>326</v>
      </c>
      <c r="C26" s="145">
        <v>0</v>
      </c>
      <c r="D26" s="37">
        <v>0</v>
      </c>
      <c r="E26" s="278" t="s">
        <v>280</v>
      </c>
      <c r="F26" s="262" t="s">
        <v>323</v>
      </c>
    </row>
    <row r="27" spans="1:6" s="33" customFormat="1" ht="29" x14ac:dyDescent="0.35">
      <c r="A27" s="131"/>
      <c r="B27" s="277" t="s">
        <v>327</v>
      </c>
      <c r="C27" s="145">
        <v>0</v>
      </c>
      <c r="D27" s="37">
        <v>0</v>
      </c>
      <c r="E27" s="278" t="s">
        <v>324</v>
      </c>
      <c r="F27" s="262" t="s">
        <v>325</v>
      </c>
    </row>
    <row r="28" spans="1:6" s="33" customFormat="1" x14ac:dyDescent="0.35">
      <c r="A28" s="132"/>
      <c r="B28" s="370" t="s">
        <v>296</v>
      </c>
      <c r="C28" s="232">
        <f>SUM(C21:C27)</f>
        <v>5000000</v>
      </c>
      <c r="D28" s="232">
        <f>SUM(D21:D27)</f>
        <v>59000000</v>
      </c>
      <c r="E28" s="209"/>
      <c r="F28" s="208"/>
    </row>
    <row r="29" spans="1:6" s="33" customFormat="1" ht="87" x14ac:dyDescent="0.35">
      <c r="A29" s="135" t="s">
        <v>180</v>
      </c>
      <c r="B29" s="168" t="s">
        <v>278</v>
      </c>
      <c r="C29" s="164">
        <f>15000000+28900000</f>
        <v>43900000</v>
      </c>
      <c r="D29" s="169">
        <v>4500000000</v>
      </c>
      <c r="E29" s="204" t="s">
        <v>18</v>
      </c>
      <c r="F29" s="256" t="s">
        <v>179</v>
      </c>
    </row>
    <row r="30" spans="1:6" s="33" customFormat="1" ht="58" x14ac:dyDescent="0.35">
      <c r="A30" s="136"/>
      <c r="B30" s="170" t="s">
        <v>360</v>
      </c>
      <c r="C30" s="365">
        <v>211500000</v>
      </c>
      <c r="D30" s="352">
        <v>4500000000</v>
      </c>
      <c r="E30" s="355" t="s">
        <v>18</v>
      </c>
      <c r="F30" s="256" t="s">
        <v>179</v>
      </c>
    </row>
    <row r="31" spans="1:6" s="33" customFormat="1" ht="145" x14ac:dyDescent="0.35">
      <c r="A31" s="136"/>
      <c r="B31" s="170" t="s">
        <v>302</v>
      </c>
      <c r="C31" s="356">
        <v>53200000</v>
      </c>
      <c r="D31" s="300">
        <v>43000000</v>
      </c>
      <c r="E31" s="354">
        <v>2020</v>
      </c>
      <c r="F31" s="257" t="s">
        <v>178</v>
      </c>
    </row>
    <row r="32" spans="1:6" s="33" customFormat="1" ht="43.5" x14ac:dyDescent="0.35">
      <c r="A32" s="136"/>
      <c r="B32" s="170" t="s">
        <v>361</v>
      </c>
      <c r="C32" s="358"/>
      <c r="D32" s="300">
        <v>403000000</v>
      </c>
      <c r="E32" s="354" t="s">
        <v>347</v>
      </c>
      <c r="F32" s="257" t="s">
        <v>348</v>
      </c>
    </row>
    <row r="33" spans="1:6" s="33" customFormat="1" ht="43.5" x14ac:dyDescent="0.35">
      <c r="A33" s="136"/>
      <c r="B33" s="170" t="s">
        <v>303</v>
      </c>
      <c r="C33" s="348">
        <v>35000000</v>
      </c>
      <c r="D33" s="347">
        <v>0</v>
      </c>
      <c r="E33" s="354">
        <v>2019</v>
      </c>
      <c r="F33" s="257" t="s">
        <v>177</v>
      </c>
    </row>
    <row r="34" spans="1:6" s="33" customFormat="1" ht="29" x14ac:dyDescent="0.35">
      <c r="A34" s="136"/>
      <c r="B34" s="170" t="s">
        <v>304</v>
      </c>
      <c r="C34" s="348">
        <v>20000000</v>
      </c>
      <c r="D34" s="348">
        <v>0</v>
      </c>
      <c r="E34" s="349" t="s">
        <v>176</v>
      </c>
      <c r="F34" s="296" t="s">
        <v>349</v>
      </c>
    </row>
    <row r="35" spans="1:6" s="33" customFormat="1" ht="87" x14ac:dyDescent="0.35">
      <c r="A35" s="136"/>
      <c r="B35" s="170" t="s">
        <v>355</v>
      </c>
      <c r="C35" s="348">
        <v>108000000</v>
      </c>
      <c r="D35" s="359"/>
      <c r="E35" s="354" t="s">
        <v>280</v>
      </c>
      <c r="F35" s="296" t="s">
        <v>350</v>
      </c>
    </row>
    <row r="36" spans="1:6" s="33" customFormat="1" ht="29" x14ac:dyDescent="0.35">
      <c r="A36" s="136"/>
      <c r="B36" s="170" t="s">
        <v>356</v>
      </c>
      <c r="C36" s="348">
        <v>8000000</v>
      </c>
      <c r="D36" s="359"/>
      <c r="E36" s="354" t="s">
        <v>329</v>
      </c>
      <c r="F36" s="296" t="s">
        <v>351</v>
      </c>
    </row>
    <row r="37" spans="1:6" s="33" customFormat="1" ht="43.5" x14ac:dyDescent="0.35">
      <c r="A37" s="136"/>
      <c r="B37" s="170" t="s">
        <v>175</v>
      </c>
      <c r="C37" s="348">
        <v>1500000</v>
      </c>
      <c r="D37" s="347">
        <v>0</v>
      </c>
      <c r="E37" s="354" t="s">
        <v>122</v>
      </c>
      <c r="F37" s="296" t="s">
        <v>174</v>
      </c>
    </row>
    <row r="38" spans="1:6" s="33" customFormat="1" x14ac:dyDescent="0.35">
      <c r="A38" s="136"/>
      <c r="B38" s="170" t="s">
        <v>357</v>
      </c>
      <c r="C38" s="348">
        <v>4000000</v>
      </c>
      <c r="D38" s="360"/>
      <c r="E38" s="354" t="s">
        <v>352</v>
      </c>
      <c r="F38" s="296" t="s">
        <v>353</v>
      </c>
    </row>
    <row r="39" spans="1:6" s="33" customFormat="1" x14ac:dyDescent="0.35">
      <c r="A39" s="136"/>
      <c r="B39" s="357" t="s">
        <v>358</v>
      </c>
      <c r="C39" s="351">
        <v>0</v>
      </c>
      <c r="D39" s="350">
        <v>0</v>
      </c>
      <c r="E39" s="354"/>
      <c r="F39" s="305"/>
    </row>
    <row r="40" spans="1:6" s="33" customFormat="1" ht="29" x14ac:dyDescent="0.35">
      <c r="A40" s="136"/>
      <c r="B40" s="157" t="s">
        <v>173</v>
      </c>
      <c r="C40" s="348">
        <v>250000</v>
      </c>
      <c r="D40" s="347">
        <v>0</v>
      </c>
      <c r="E40" s="354"/>
      <c r="F40" s="257" t="s">
        <v>167</v>
      </c>
    </row>
    <row r="41" spans="1:6" s="33" customFormat="1" ht="29" x14ac:dyDescent="0.35">
      <c r="A41" s="136"/>
      <c r="B41" s="157" t="s">
        <v>172</v>
      </c>
      <c r="C41" s="348">
        <v>100000</v>
      </c>
      <c r="D41" s="347">
        <v>0</v>
      </c>
      <c r="E41" s="354"/>
      <c r="F41" s="257" t="s">
        <v>167</v>
      </c>
    </row>
    <row r="42" spans="1:6" s="33" customFormat="1" ht="58" x14ac:dyDescent="0.35">
      <c r="A42" s="136"/>
      <c r="B42" s="157" t="s">
        <v>305</v>
      </c>
      <c r="C42" s="348">
        <v>0</v>
      </c>
      <c r="D42" s="350">
        <v>0</v>
      </c>
      <c r="E42" s="354" t="s">
        <v>106</v>
      </c>
      <c r="F42" s="257" t="s">
        <v>171</v>
      </c>
    </row>
    <row r="43" spans="1:6" s="33" customFormat="1" ht="29" x14ac:dyDescent="0.35">
      <c r="A43" s="136"/>
      <c r="B43" s="157" t="s">
        <v>170</v>
      </c>
      <c r="C43" s="348">
        <v>0</v>
      </c>
      <c r="D43" s="351">
        <v>0</v>
      </c>
      <c r="E43" s="349" t="s">
        <v>169</v>
      </c>
      <c r="F43" s="257" t="s">
        <v>168</v>
      </c>
    </row>
    <row r="44" spans="1:6" s="33" customFormat="1" x14ac:dyDescent="0.35">
      <c r="A44" s="136"/>
      <c r="B44" s="353" t="s">
        <v>359</v>
      </c>
      <c r="C44" s="348">
        <v>0</v>
      </c>
      <c r="D44" s="361">
        <v>0</v>
      </c>
      <c r="E44" s="349" t="s">
        <v>122</v>
      </c>
      <c r="F44" s="260" t="s">
        <v>354</v>
      </c>
    </row>
    <row r="45" spans="1:6" s="33" customFormat="1" x14ac:dyDescent="0.35">
      <c r="A45" s="137"/>
      <c r="B45" s="210" t="s">
        <v>297</v>
      </c>
      <c r="C45" s="211">
        <f>SUM(C29:C44)</f>
        <v>485450000</v>
      </c>
      <c r="D45" s="211">
        <f>SUM(D29:D44)</f>
        <v>9446000000</v>
      </c>
      <c r="E45" s="213"/>
      <c r="F45" s="212"/>
    </row>
    <row r="46" spans="1:6" s="33" customFormat="1" ht="29" x14ac:dyDescent="0.35">
      <c r="A46" s="138" t="s">
        <v>166</v>
      </c>
      <c r="B46" s="124" t="s">
        <v>165</v>
      </c>
      <c r="C46" s="164">
        <v>593000000</v>
      </c>
      <c r="D46" s="165">
        <v>0</v>
      </c>
      <c r="E46" s="204" t="s">
        <v>164</v>
      </c>
      <c r="F46" s="256" t="s">
        <v>163</v>
      </c>
    </row>
    <row r="47" spans="1:6" s="33" customFormat="1" ht="29" x14ac:dyDescent="0.35">
      <c r="A47" s="139"/>
      <c r="B47" s="170" t="s">
        <v>162</v>
      </c>
      <c r="C47" s="37">
        <v>37000000</v>
      </c>
      <c r="D47" s="43">
        <v>0</v>
      </c>
      <c r="E47" s="198" t="s">
        <v>161</v>
      </c>
      <c r="F47" s="257" t="s">
        <v>160</v>
      </c>
    </row>
    <row r="48" spans="1:6" s="33" customFormat="1" ht="29" x14ac:dyDescent="0.35">
      <c r="A48" s="139"/>
      <c r="B48" s="171" t="s">
        <v>159</v>
      </c>
      <c r="C48" s="37">
        <v>30000000</v>
      </c>
      <c r="D48" s="36">
        <v>0</v>
      </c>
      <c r="E48" s="198" t="s">
        <v>136</v>
      </c>
      <c r="F48" s="257" t="s">
        <v>158</v>
      </c>
    </row>
    <row r="49" spans="1:6" s="33" customFormat="1" ht="29" x14ac:dyDescent="0.35">
      <c r="A49" s="139"/>
      <c r="B49" s="170" t="s">
        <v>220</v>
      </c>
      <c r="C49" s="37">
        <f>(4.9+12.2+1)*10^6</f>
        <v>18100000</v>
      </c>
      <c r="D49" s="43">
        <v>150000000</v>
      </c>
      <c r="E49" s="214" t="s">
        <v>157</v>
      </c>
      <c r="F49" s="257" t="s">
        <v>156</v>
      </c>
    </row>
    <row r="50" spans="1:6" s="33" customFormat="1" ht="43.5" x14ac:dyDescent="0.35">
      <c r="A50" s="139"/>
      <c r="B50" s="170" t="s">
        <v>155</v>
      </c>
      <c r="C50" s="37">
        <v>2500000</v>
      </c>
      <c r="D50" s="36">
        <v>0</v>
      </c>
      <c r="E50" s="198" t="s">
        <v>17</v>
      </c>
      <c r="F50" s="257" t="s">
        <v>154</v>
      </c>
    </row>
    <row r="51" spans="1:6" s="33" customFormat="1" ht="43.5" x14ac:dyDescent="0.35">
      <c r="A51" s="139"/>
      <c r="B51" s="172" t="s">
        <v>153</v>
      </c>
      <c r="C51" s="37">
        <v>1250000</v>
      </c>
      <c r="D51" s="36">
        <v>0</v>
      </c>
      <c r="E51" s="198" t="s">
        <v>152</v>
      </c>
      <c r="F51" s="257" t="s">
        <v>151</v>
      </c>
    </row>
    <row r="52" spans="1:6" s="33" customFormat="1" ht="29" x14ac:dyDescent="0.35">
      <c r="A52" s="139"/>
      <c r="B52" s="171" t="s">
        <v>150</v>
      </c>
      <c r="C52" s="37">
        <v>140000</v>
      </c>
      <c r="D52" s="36">
        <v>0</v>
      </c>
      <c r="E52" s="1">
        <v>2020</v>
      </c>
      <c r="F52" s="257" t="s">
        <v>101</v>
      </c>
    </row>
    <row r="53" spans="1:6" s="33" customFormat="1" ht="29" x14ac:dyDescent="0.35">
      <c r="A53" s="139"/>
      <c r="B53" s="170" t="s">
        <v>149</v>
      </c>
      <c r="C53" s="37">
        <v>100000</v>
      </c>
      <c r="D53" s="36">
        <v>0</v>
      </c>
      <c r="E53" s="198" t="s">
        <v>36</v>
      </c>
      <c r="F53" s="257" t="s">
        <v>148</v>
      </c>
    </row>
    <row r="54" spans="1:6" s="33" customFormat="1" ht="43.5" x14ac:dyDescent="0.35">
      <c r="A54" s="139"/>
      <c r="B54" s="170" t="s">
        <v>147</v>
      </c>
      <c r="C54" s="37">
        <v>0</v>
      </c>
      <c r="D54" s="36">
        <v>0</v>
      </c>
      <c r="E54" s="198" t="s">
        <v>146</v>
      </c>
      <c r="F54" s="257" t="s">
        <v>145</v>
      </c>
    </row>
    <row r="55" spans="1:6" s="33" customFormat="1" ht="43.5" x14ac:dyDescent="0.35">
      <c r="A55" s="139"/>
      <c r="B55" s="177" t="s">
        <v>379</v>
      </c>
      <c r="C55" s="144">
        <v>5800000</v>
      </c>
      <c r="D55" s="366"/>
      <c r="E55" s="367" t="s">
        <v>352</v>
      </c>
      <c r="F55" s="368" t="s">
        <v>380</v>
      </c>
    </row>
    <row r="56" spans="1:6" s="33" customFormat="1" ht="29" x14ac:dyDescent="0.35">
      <c r="A56" s="139"/>
      <c r="B56" s="177" t="s">
        <v>381</v>
      </c>
      <c r="C56" s="144">
        <v>4100000</v>
      </c>
      <c r="D56" s="366"/>
      <c r="E56" s="367" t="s">
        <v>352</v>
      </c>
      <c r="F56" s="368" t="s">
        <v>380</v>
      </c>
    </row>
    <row r="57" spans="1:6" s="33" customFormat="1" ht="43.5" x14ac:dyDescent="0.35">
      <c r="A57" s="139"/>
      <c r="B57" s="177" t="s">
        <v>382</v>
      </c>
      <c r="C57" s="144" t="s">
        <v>335</v>
      </c>
      <c r="D57" s="366" t="s">
        <v>335</v>
      </c>
      <c r="E57" s="367" t="s">
        <v>287</v>
      </c>
      <c r="F57" s="369" t="s">
        <v>383</v>
      </c>
    </row>
    <row r="58" spans="1:6" s="33" customFormat="1" ht="29" x14ac:dyDescent="0.35">
      <c r="A58" s="139"/>
      <c r="B58" s="191" t="s">
        <v>144</v>
      </c>
      <c r="C58" s="161">
        <v>0</v>
      </c>
      <c r="D58" s="162">
        <v>0</v>
      </c>
      <c r="E58" s="215" t="s">
        <v>39</v>
      </c>
      <c r="F58" s="260" t="s">
        <v>143</v>
      </c>
    </row>
    <row r="59" spans="1:6" s="33" customFormat="1" x14ac:dyDescent="0.35">
      <c r="A59" s="140"/>
      <c r="B59" s="216" t="s">
        <v>298</v>
      </c>
      <c r="C59" s="217">
        <f>SUM(C46:C58)</f>
        <v>691990000</v>
      </c>
      <c r="D59" s="217">
        <f>SUM(D46:D58)</f>
        <v>150000000</v>
      </c>
      <c r="E59" s="218"/>
      <c r="F59" s="219"/>
    </row>
    <row r="60" spans="1:6" s="33" customFormat="1" ht="43.5" x14ac:dyDescent="0.35">
      <c r="A60" s="141" t="s">
        <v>142</v>
      </c>
      <c r="B60" s="286" t="s">
        <v>141</v>
      </c>
      <c r="C60" s="287">
        <v>230000000</v>
      </c>
      <c r="D60" s="288">
        <v>0</v>
      </c>
      <c r="E60" s="292" t="s">
        <v>140</v>
      </c>
      <c r="F60" s="256" t="s">
        <v>138</v>
      </c>
    </row>
    <row r="61" spans="1:6" s="33" customFormat="1" ht="58" x14ac:dyDescent="0.35">
      <c r="A61" s="142"/>
      <c r="B61" s="170" t="s">
        <v>328</v>
      </c>
      <c r="C61" s="283">
        <v>50000000</v>
      </c>
      <c r="D61" s="282">
        <v>0</v>
      </c>
      <c r="E61" s="291" t="s">
        <v>89</v>
      </c>
      <c r="F61" s="257" t="s">
        <v>139</v>
      </c>
    </row>
    <row r="62" spans="1:6" s="33" customFormat="1" ht="43.5" x14ac:dyDescent="0.35">
      <c r="A62" s="142"/>
      <c r="B62" s="127" t="s">
        <v>137</v>
      </c>
      <c r="C62" s="289">
        <v>0</v>
      </c>
      <c r="D62" s="290">
        <v>4600000</v>
      </c>
      <c r="E62" s="293" t="s">
        <v>136</v>
      </c>
      <c r="F62" s="257" t="s">
        <v>135</v>
      </c>
    </row>
    <row r="63" spans="1:6" s="33" customFormat="1" ht="29" x14ac:dyDescent="0.35">
      <c r="A63" s="142"/>
      <c r="B63" s="170" t="s">
        <v>134</v>
      </c>
      <c r="C63" s="280">
        <v>200000</v>
      </c>
      <c r="D63" s="280">
        <v>0</v>
      </c>
      <c r="E63" s="281" t="s">
        <v>122</v>
      </c>
      <c r="F63" s="257" t="s">
        <v>133</v>
      </c>
    </row>
    <row r="64" spans="1:6" s="33" customFormat="1" ht="29" x14ac:dyDescent="0.35">
      <c r="A64" s="142"/>
      <c r="B64" s="127" t="s">
        <v>132</v>
      </c>
      <c r="C64" s="280">
        <v>0</v>
      </c>
      <c r="D64" s="279">
        <v>0</v>
      </c>
      <c r="E64" s="291" t="s">
        <v>131</v>
      </c>
      <c r="F64" s="257" t="s">
        <v>130</v>
      </c>
    </row>
    <row r="65" spans="1:6" s="33" customFormat="1" ht="29" x14ac:dyDescent="0.35">
      <c r="A65" s="142"/>
      <c r="B65" s="189" t="s">
        <v>129</v>
      </c>
      <c r="C65" s="284">
        <v>0</v>
      </c>
      <c r="D65" s="285">
        <v>0</v>
      </c>
      <c r="E65" s="294" t="s">
        <v>17</v>
      </c>
      <c r="F65" s="260" t="s">
        <v>128</v>
      </c>
    </row>
    <row r="66" spans="1:6" s="33" customFormat="1" x14ac:dyDescent="0.35">
      <c r="A66" s="143"/>
      <c r="B66" s="220" t="s">
        <v>299</v>
      </c>
      <c r="C66" s="221">
        <f>SUM(C60:C65)</f>
        <v>280200000</v>
      </c>
      <c r="D66" s="221">
        <f>SUM(D60:D65)</f>
        <v>4600000</v>
      </c>
      <c r="E66" s="223"/>
      <c r="F66" s="222"/>
    </row>
    <row r="67" spans="1:6" s="33" customFormat="1" ht="29" x14ac:dyDescent="0.35">
      <c r="A67" s="122" t="s">
        <v>127</v>
      </c>
      <c r="B67" s="168" t="s">
        <v>126</v>
      </c>
      <c r="C67" s="164">
        <v>0</v>
      </c>
      <c r="D67" s="165">
        <v>2000000000</v>
      </c>
      <c r="E67" s="204" t="s">
        <v>84</v>
      </c>
      <c r="F67" s="256" t="s">
        <v>125</v>
      </c>
    </row>
    <row r="68" spans="1:6" s="33" customFormat="1" ht="116" x14ac:dyDescent="0.35">
      <c r="A68" s="123"/>
      <c r="B68" s="171" t="s">
        <v>124</v>
      </c>
      <c r="C68" s="37">
        <v>0</v>
      </c>
      <c r="D68" s="36">
        <v>100000000</v>
      </c>
      <c r="E68" s="198" t="s">
        <v>4</v>
      </c>
      <c r="F68" s="257" t="s">
        <v>123</v>
      </c>
    </row>
    <row r="69" spans="1:6" s="33" customFormat="1" ht="43.5" x14ac:dyDescent="0.35">
      <c r="A69" s="123"/>
      <c r="B69" s="171" t="s">
        <v>219</v>
      </c>
      <c r="C69" s="37">
        <v>11900000</v>
      </c>
      <c r="D69" s="37">
        <v>52100000</v>
      </c>
      <c r="E69" s="24" t="s">
        <v>122</v>
      </c>
      <c r="F69" s="257" t="s">
        <v>121</v>
      </c>
    </row>
    <row r="70" spans="1:6" s="33" customFormat="1" ht="29" x14ac:dyDescent="0.35">
      <c r="A70" s="123"/>
      <c r="B70" s="170" t="s">
        <v>120</v>
      </c>
      <c r="C70" s="44">
        <v>50000000</v>
      </c>
      <c r="D70" s="43">
        <v>0</v>
      </c>
      <c r="E70" s="155" t="s">
        <v>119</v>
      </c>
      <c r="F70" s="257" t="s">
        <v>118</v>
      </c>
    </row>
    <row r="71" spans="1:6" s="33" customFormat="1" ht="29" x14ac:dyDescent="0.35">
      <c r="A71" s="149"/>
      <c r="B71" s="23" t="s">
        <v>279</v>
      </c>
      <c r="C71" s="173">
        <v>12300000</v>
      </c>
      <c r="D71" s="43"/>
      <c r="E71" s="1" t="s">
        <v>280</v>
      </c>
      <c r="F71" s="259" t="s">
        <v>281</v>
      </c>
    </row>
    <row r="72" spans="1:6" s="33" customFormat="1" ht="29" x14ac:dyDescent="0.35">
      <c r="A72" s="123"/>
      <c r="B72" s="174" t="s">
        <v>117</v>
      </c>
      <c r="C72" s="147">
        <v>0</v>
      </c>
      <c r="D72" s="43">
        <v>12000000</v>
      </c>
      <c r="E72" s="155" t="s">
        <v>116</v>
      </c>
      <c r="F72" s="257" t="s">
        <v>115</v>
      </c>
    </row>
    <row r="73" spans="1:6" s="33" customFormat="1" ht="29" x14ac:dyDescent="0.35">
      <c r="A73" s="123"/>
      <c r="B73" s="170" t="s">
        <v>114</v>
      </c>
      <c r="C73" s="44">
        <v>10000000</v>
      </c>
      <c r="D73" s="43">
        <v>0</v>
      </c>
      <c r="E73" s="198" t="s">
        <v>100</v>
      </c>
      <c r="F73" s="257" t="s">
        <v>113</v>
      </c>
    </row>
    <row r="74" spans="1:6" s="33" customFormat="1" ht="58" x14ac:dyDescent="0.35">
      <c r="A74" s="123"/>
      <c r="B74" s="157" t="s">
        <v>112</v>
      </c>
      <c r="C74" s="41">
        <v>10000000</v>
      </c>
      <c r="D74" s="41">
        <v>0</v>
      </c>
      <c r="E74" s="39" t="s">
        <v>106</v>
      </c>
      <c r="F74" s="257" t="s">
        <v>111</v>
      </c>
    </row>
    <row r="75" spans="1:6" s="33" customFormat="1" ht="29" x14ac:dyDescent="0.35">
      <c r="A75" s="123"/>
      <c r="B75" s="175" t="s">
        <v>110</v>
      </c>
      <c r="C75" s="41">
        <v>9000000</v>
      </c>
      <c r="D75" s="40">
        <v>0</v>
      </c>
      <c r="E75" s="198" t="s">
        <v>18</v>
      </c>
      <c r="F75" s="257" t="s">
        <v>109</v>
      </c>
    </row>
    <row r="76" spans="1:6" s="33" customFormat="1" ht="29" x14ac:dyDescent="0.35">
      <c r="A76" s="123"/>
      <c r="B76" s="175" t="s">
        <v>238</v>
      </c>
      <c r="C76" s="41">
        <f>1800000+1000000+1000000+176150+1115185</f>
        <v>5091335</v>
      </c>
      <c r="D76" s="40">
        <v>0</v>
      </c>
      <c r="E76" s="198" t="s">
        <v>18</v>
      </c>
      <c r="F76" s="257" t="s">
        <v>108</v>
      </c>
    </row>
    <row r="77" spans="1:6" s="33" customFormat="1" ht="29" x14ac:dyDescent="0.35">
      <c r="A77" s="123"/>
      <c r="B77" s="170" t="s">
        <v>107</v>
      </c>
      <c r="C77" s="44">
        <v>0</v>
      </c>
      <c r="D77" s="44">
        <v>4700000</v>
      </c>
      <c r="E77" s="39" t="s">
        <v>106</v>
      </c>
      <c r="F77" s="257" t="s">
        <v>105</v>
      </c>
    </row>
    <row r="78" spans="1:6" s="33" customFormat="1" ht="43.5" x14ac:dyDescent="0.35">
      <c r="A78" s="123"/>
      <c r="B78" s="183" t="s">
        <v>248</v>
      </c>
      <c r="C78" s="44">
        <v>635000</v>
      </c>
      <c r="D78" s="224">
        <v>0</v>
      </c>
      <c r="E78" s="12" t="s">
        <v>100</v>
      </c>
      <c r="F78" s="257" t="s">
        <v>0</v>
      </c>
    </row>
    <row r="79" spans="1:6" s="33" customFormat="1" ht="29" x14ac:dyDescent="0.35">
      <c r="A79" s="123"/>
      <c r="B79" s="182" t="s">
        <v>218</v>
      </c>
      <c r="C79" s="41">
        <v>608665</v>
      </c>
      <c r="D79" s="40">
        <v>0</v>
      </c>
      <c r="E79" s="198" t="s">
        <v>13</v>
      </c>
      <c r="F79" s="262" t="s">
        <v>104</v>
      </c>
    </row>
    <row r="80" spans="1:6" s="33" customFormat="1" ht="29" x14ac:dyDescent="0.35">
      <c r="A80" s="123"/>
      <c r="B80" s="176" t="s">
        <v>103</v>
      </c>
      <c r="C80" s="37">
        <v>500000</v>
      </c>
      <c r="D80" s="37">
        <v>0</v>
      </c>
      <c r="E80" s="154" t="s">
        <v>102</v>
      </c>
      <c r="F80" s="257" t="s">
        <v>101</v>
      </c>
    </row>
    <row r="81" spans="1:6" s="33" customFormat="1" ht="43.5" x14ac:dyDescent="0.35">
      <c r="A81" s="123"/>
      <c r="B81" s="267" t="s">
        <v>292</v>
      </c>
      <c r="C81" s="268">
        <v>500000</v>
      </c>
      <c r="D81" s="37"/>
      <c r="E81" s="269">
        <v>45170</v>
      </c>
      <c r="F81" s="260" t="s">
        <v>293</v>
      </c>
    </row>
    <row r="82" spans="1:6" s="33" customFormat="1" ht="29" x14ac:dyDescent="0.35">
      <c r="A82" s="123"/>
      <c r="B82" s="267" t="s">
        <v>334</v>
      </c>
      <c r="C82" s="268">
        <v>10000000</v>
      </c>
      <c r="D82" s="37" t="s">
        <v>335</v>
      </c>
      <c r="E82" s="269">
        <v>45047</v>
      </c>
      <c r="F82" s="297" t="s">
        <v>336</v>
      </c>
    </row>
    <row r="83" spans="1:6" s="33" customFormat="1" x14ac:dyDescent="0.35">
      <c r="A83" s="123"/>
      <c r="B83" s="234" t="s">
        <v>300</v>
      </c>
      <c r="C83" s="233">
        <f>SUM(C67:C82)</f>
        <v>120535000</v>
      </c>
      <c r="D83" s="233">
        <f>SUM(D67:D82)</f>
        <v>2168800000</v>
      </c>
      <c r="E83" s="235"/>
      <c r="F83" s="263"/>
    </row>
    <row r="84" spans="1:6" s="33" customFormat="1" ht="43.5" x14ac:dyDescent="0.35">
      <c r="A84" s="185" t="s">
        <v>99</v>
      </c>
      <c r="B84" s="184" t="s">
        <v>254</v>
      </c>
      <c r="C84" s="146" t="s">
        <v>276</v>
      </c>
      <c r="D84" s="146">
        <v>148000000</v>
      </c>
      <c r="E84" s="225" t="s">
        <v>106</v>
      </c>
      <c r="F84" s="256" t="s">
        <v>291</v>
      </c>
    </row>
    <row r="85" spans="1:6" s="33" customFormat="1" ht="29" x14ac:dyDescent="0.35">
      <c r="A85" s="120"/>
      <c r="B85" s="184" t="s">
        <v>331</v>
      </c>
      <c r="C85" s="146"/>
      <c r="D85" s="146">
        <v>60000000</v>
      </c>
      <c r="E85" s="225" t="s">
        <v>329</v>
      </c>
      <c r="F85" s="299" t="s">
        <v>330</v>
      </c>
    </row>
    <row r="86" spans="1:6" s="33" customFormat="1" ht="43.5" x14ac:dyDescent="0.35">
      <c r="A86" s="120"/>
      <c r="B86" s="270" t="s">
        <v>271</v>
      </c>
      <c r="C86" s="147">
        <v>72209000</v>
      </c>
      <c r="D86" s="43">
        <v>0</v>
      </c>
      <c r="E86" s="198" t="s">
        <v>84</v>
      </c>
      <c r="F86" s="257" t="s">
        <v>98</v>
      </c>
    </row>
    <row r="87" spans="1:6" s="33" customFormat="1" ht="58" x14ac:dyDescent="0.35">
      <c r="A87" s="120"/>
      <c r="B87" s="170" t="s">
        <v>217</v>
      </c>
      <c r="C87" s="44">
        <v>50000000</v>
      </c>
      <c r="D87" s="43">
        <v>0</v>
      </c>
      <c r="E87" s="199" t="s">
        <v>93</v>
      </c>
      <c r="F87" s="257" t="s">
        <v>274</v>
      </c>
    </row>
    <row r="88" spans="1:6" s="33" customFormat="1" ht="43.5" x14ac:dyDescent="0.35">
      <c r="A88" s="120"/>
      <c r="B88" s="170" t="s">
        <v>308</v>
      </c>
      <c r="C88" s="37">
        <v>18500000</v>
      </c>
      <c r="D88" s="36">
        <v>0</v>
      </c>
      <c r="E88" s="12" t="s">
        <v>89</v>
      </c>
      <c r="F88" s="257" t="s">
        <v>88</v>
      </c>
    </row>
    <row r="89" spans="1:6" s="33" customFormat="1" ht="72.5" x14ac:dyDescent="0.35">
      <c r="A89" s="120"/>
      <c r="B89" s="170" t="s">
        <v>216</v>
      </c>
      <c r="C89" s="37">
        <v>15000000</v>
      </c>
      <c r="D89" s="43">
        <v>0</v>
      </c>
      <c r="E89" s="199">
        <v>2019</v>
      </c>
      <c r="F89" s="257" t="s">
        <v>97</v>
      </c>
    </row>
    <row r="90" spans="1:6" s="33" customFormat="1" ht="43.5" x14ac:dyDescent="0.35">
      <c r="A90" s="120"/>
      <c r="B90" s="303" t="s">
        <v>332</v>
      </c>
      <c r="C90" s="301">
        <v>20115000</v>
      </c>
      <c r="D90" s="300">
        <v>0</v>
      </c>
      <c r="E90" s="302" t="s">
        <v>93</v>
      </c>
      <c r="F90" s="295" t="s">
        <v>274</v>
      </c>
    </row>
    <row r="91" spans="1:6" s="33" customFormat="1" ht="72.5" x14ac:dyDescent="0.35">
      <c r="A91" s="120"/>
      <c r="B91" s="178" t="s">
        <v>273</v>
      </c>
      <c r="C91" s="148" t="s">
        <v>275</v>
      </c>
      <c r="D91" s="36" t="s">
        <v>276</v>
      </c>
      <c r="E91" s="226" t="s">
        <v>181</v>
      </c>
      <c r="F91" s="257" t="s">
        <v>272</v>
      </c>
    </row>
    <row r="92" spans="1:6" s="33" customFormat="1" ht="58" x14ac:dyDescent="0.35">
      <c r="A92" s="120"/>
      <c r="B92" s="179" t="s">
        <v>96</v>
      </c>
      <c r="C92" s="148" t="s">
        <v>277</v>
      </c>
      <c r="D92" s="36">
        <v>0</v>
      </c>
      <c r="E92" s="198" t="s">
        <v>39</v>
      </c>
      <c r="F92" s="257" t="s">
        <v>95</v>
      </c>
    </row>
    <row r="93" spans="1:6" s="33" customFormat="1" ht="43.5" x14ac:dyDescent="0.35">
      <c r="A93" s="120"/>
      <c r="B93" s="177" t="s">
        <v>286</v>
      </c>
      <c r="C93" s="266">
        <v>5000000</v>
      </c>
      <c r="D93" s="152"/>
      <c r="E93" s="151" t="s">
        <v>287</v>
      </c>
      <c r="F93" s="259" t="s">
        <v>288</v>
      </c>
    </row>
    <row r="94" spans="1:6" s="33" customFormat="1" ht="43.5" x14ac:dyDescent="0.35">
      <c r="A94" s="120"/>
      <c r="B94" s="170" t="s">
        <v>94</v>
      </c>
      <c r="C94" s="37">
        <v>4000000</v>
      </c>
      <c r="D94" s="36">
        <v>0</v>
      </c>
      <c r="E94" s="199" t="s">
        <v>93</v>
      </c>
      <c r="F94" s="257" t="s">
        <v>92</v>
      </c>
    </row>
    <row r="95" spans="1:6" s="33" customFormat="1" x14ac:dyDescent="0.35">
      <c r="A95" s="120"/>
      <c r="B95" s="177" t="s">
        <v>309</v>
      </c>
      <c r="C95" s="271">
        <v>3000000</v>
      </c>
      <c r="D95" s="36"/>
      <c r="E95" s="272" t="s">
        <v>285</v>
      </c>
      <c r="F95" s="273" t="s">
        <v>310</v>
      </c>
    </row>
    <row r="96" spans="1:6" s="33" customFormat="1" ht="29" x14ac:dyDescent="0.35">
      <c r="A96" s="120"/>
      <c r="B96" s="177" t="s">
        <v>284</v>
      </c>
      <c r="C96" s="265">
        <v>3000000</v>
      </c>
      <c r="D96" s="227"/>
      <c r="E96" s="151" t="s">
        <v>285</v>
      </c>
      <c r="F96" s="257"/>
    </row>
    <row r="97" spans="1:8" s="33" customFormat="1" ht="43.5" x14ac:dyDescent="0.35">
      <c r="A97" s="120"/>
      <c r="B97" s="172" t="s">
        <v>91</v>
      </c>
      <c r="C97" s="37">
        <v>3000000</v>
      </c>
      <c r="D97" s="36">
        <v>0</v>
      </c>
      <c r="E97" s="198" t="s">
        <v>89</v>
      </c>
      <c r="F97" s="257" t="s">
        <v>88</v>
      </c>
    </row>
    <row r="98" spans="1:8" s="33" customFormat="1" ht="43.5" x14ac:dyDescent="0.35">
      <c r="A98" s="120"/>
      <c r="B98" s="172" t="s">
        <v>90</v>
      </c>
      <c r="C98" s="37">
        <v>2700000</v>
      </c>
      <c r="D98" s="36">
        <v>0</v>
      </c>
      <c r="E98" s="198" t="s">
        <v>89</v>
      </c>
      <c r="F98" s="257" t="s">
        <v>88</v>
      </c>
    </row>
    <row r="99" spans="1:8" s="33" customFormat="1" ht="43.5" x14ac:dyDescent="0.35">
      <c r="A99" s="120"/>
      <c r="B99" s="304" t="s">
        <v>333</v>
      </c>
      <c r="C99" s="37">
        <v>2600000</v>
      </c>
      <c r="D99" s="36">
        <v>0</v>
      </c>
      <c r="E99" s="198" t="s">
        <v>89</v>
      </c>
      <c r="F99" s="257" t="s">
        <v>88</v>
      </c>
    </row>
    <row r="100" spans="1:8" s="33" customFormat="1" ht="29" x14ac:dyDescent="0.35">
      <c r="A100" s="120"/>
      <c r="B100" s="179" t="s">
        <v>311</v>
      </c>
      <c r="C100" s="271">
        <v>1000000</v>
      </c>
      <c r="D100" s="36"/>
      <c r="E100" s="274" t="s">
        <v>84</v>
      </c>
      <c r="F100" s="257" t="s">
        <v>312</v>
      </c>
    </row>
    <row r="101" spans="1:8" s="33" customFormat="1" ht="43.5" x14ac:dyDescent="0.35">
      <c r="A101" s="120"/>
      <c r="B101" s="170" t="s">
        <v>87</v>
      </c>
      <c r="C101" s="37">
        <v>500000</v>
      </c>
      <c r="D101" s="36">
        <v>0</v>
      </c>
      <c r="E101" s="198" t="s">
        <v>39</v>
      </c>
      <c r="F101" s="257" t="s">
        <v>86</v>
      </c>
    </row>
    <row r="102" spans="1:8" s="33" customFormat="1" ht="58" x14ac:dyDescent="0.35">
      <c r="A102" s="120"/>
      <c r="B102" s="170" t="s">
        <v>85</v>
      </c>
      <c r="C102" s="148" t="s">
        <v>277</v>
      </c>
      <c r="D102" s="36">
        <v>0</v>
      </c>
      <c r="E102" s="198" t="s">
        <v>84</v>
      </c>
      <c r="F102" s="257" t="s">
        <v>83</v>
      </c>
    </row>
    <row r="103" spans="1:8" s="33" customFormat="1" ht="43.5" x14ac:dyDescent="0.35">
      <c r="A103" s="120"/>
      <c r="B103" s="189" t="s">
        <v>82</v>
      </c>
      <c r="C103" s="161">
        <v>0</v>
      </c>
      <c r="D103" s="162">
        <v>0</v>
      </c>
      <c r="E103" s="215" t="s">
        <v>81</v>
      </c>
      <c r="F103" s="260" t="s">
        <v>80</v>
      </c>
    </row>
    <row r="104" spans="1:8" s="33" customFormat="1" x14ac:dyDescent="0.35">
      <c r="A104" s="121"/>
      <c r="B104" s="228" t="s">
        <v>301</v>
      </c>
      <c r="C104" s="237">
        <f>SUM(C84:C103)</f>
        <v>200624000</v>
      </c>
      <c r="D104" s="229">
        <f>SUM(D84:D103)</f>
        <v>208000000</v>
      </c>
      <c r="E104" s="230"/>
      <c r="F104" s="240"/>
    </row>
    <row r="105" spans="1:8" s="33" customFormat="1" x14ac:dyDescent="0.35">
      <c r="A105" s="58" t="s">
        <v>79</v>
      </c>
      <c r="B105" s="236"/>
      <c r="C105" s="192">
        <f>C6+C20+C28+C45+C59+C66+C83+C104</f>
        <v>5049037695</v>
      </c>
      <c r="D105" s="238">
        <f>D6+D20+D28+D45+D59+D66+D83+D104</f>
        <v>13353400000</v>
      </c>
      <c r="E105" s="239"/>
      <c r="F105" s="248"/>
    </row>
    <row r="106" spans="1:8" s="33" customFormat="1" x14ac:dyDescent="0.35">
      <c r="A106" s="241"/>
      <c r="B106" s="243"/>
      <c r="C106" s="244">
        <f>C105/10^9</f>
        <v>5.049037695</v>
      </c>
      <c r="D106" s="244">
        <f>D105/10^9</f>
        <v>13.353400000000001</v>
      </c>
      <c r="E106" s="246" t="s">
        <v>209</v>
      </c>
      <c r="F106" s="264"/>
    </row>
    <row r="107" spans="1:8" x14ac:dyDescent="0.35">
      <c r="A107" s="242"/>
      <c r="B107" s="242"/>
      <c r="C107" s="245"/>
      <c r="D107" s="245"/>
    </row>
    <row r="108" spans="1:8" ht="29" x14ac:dyDescent="0.35">
      <c r="C108" s="56" t="s">
        <v>208</v>
      </c>
      <c r="D108" s="56" t="s">
        <v>77</v>
      </c>
      <c r="E108" s="56" t="s">
        <v>76</v>
      </c>
    </row>
    <row r="109" spans="1:8" x14ac:dyDescent="0.35">
      <c r="C109" s="54" t="s">
        <v>205</v>
      </c>
      <c r="D109" s="52">
        <f>C6</f>
        <v>1138695</v>
      </c>
      <c r="E109" s="52">
        <f>D6</f>
        <v>17000000</v>
      </c>
    </row>
    <row r="110" spans="1:8" x14ac:dyDescent="0.35">
      <c r="C110" s="55" t="s">
        <v>204</v>
      </c>
      <c r="D110" s="52">
        <f>C20</f>
        <v>3264100000</v>
      </c>
      <c r="E110" s="52">
        <f>D20</f>
        <v>1300000000</v>
      </c>
    </row>
    <row r="111" spans="1:8" x14ac:dyDescent="0.35">
      <c r="C111" s="54" t="s">
        <v>185</v>
      </c>
      <c r="D111" s="52">
        <f>C28</f>
        <v>5000000</v>
      </c>
      <c r="E111" s="52">
        <f>D28</f>
        <v>59000000</v>
      </c>
    </row>
    <row r="112" spans="1:8" s="4" customFormat="1" x14ac:dyDescent="0.35">
      <c r="A112" s="28"/>
      <c r="B112" s="28"/>
      <c r="C112" s="54" t="s">
        <v>180</v>
      </c>
      <c r="D112" s="52">
        <f>C45</f>
        <v>485450000</v>
      </c>
      <c r="E112" s="52">
        <f>D45</f>
        <v>9446000000</v>
      </c>
      <c r="G112" s="22"/>
      <c r="H112" s="15"/>
    </row>
    <row r="113" spans="1:8" s="4" customFormat="1" x14ac:dyDescent="0.35">
      <c r="A113" s="28"/>
      <c r="B113" s="28"/>
      <c r="C113" s="54" t="s">
        <v>166</v>
      </c>
      <c r="D113" s="52">
        <f>C59</f>
        <v>691990000</v>
      </c>
      <c r="E113" s="52">
        <f>D59</f>
        <v>150000000</v>
      </c>
      <c r="G113" s="22"/>
      <c r="H113" s="15"/>
    </row>
    <row r="114" spans="1:8" s="4" customFormat="1" x14ac:dyDescent="0.35">
      <c r="A114" s="28"/>
      <c r="B114" s="28"/>
      <c r="C114" s="54" t="s">
        <v>142</v>
      </c>
      <c r="D114" s="52">
        <f>C66</f>
        <v>280200000</v>
      </c>
      <c r="E114" s="52">
        <f>D66</f>
        <v>4600000</v>
      </c>
      <c r="G114" s="22"/>
      <c r="H114" s="15"/>
    </row>
    <row r="115" spans="1:8" s="4" customFormat="1" x14ac:dyDescent="0.35">
      <c r="A115" s="28"/>
      <c r="B115" s="28"/>
      <c r="C115" s="54" t="s">
        <v>127</v>
      </c>
      <c r="D115" s="52">
        <f>C83</f>
        <v>120535000</v>
      </c>
      <c r="E115" s="52">
        <f>D83</f>
        <v>2168800000</v>
      </c>
      <c r="G115" s="22"/>
      <c r="H115" s="15"/>
    </row>
    <row r="116" spans="1:8" s="4" customFormat="1" x14ac:dyDescent="0.35">
      <c r="A116" s="28"/>
      <c r="B116" s="28"/>
      <c r="C116" s="53" t="s">
        <v>99</v>
      </c>
      <c r="D116" s="52">
        <f>C104</f>
        <v>200624000</v>
      </c>
      <c r="E116" s="52">
        <f>D104</f>
        <v>208000000</v>
      </c>
      <c r="G116" s="22"/>
      <c r="H116" s="15"/>
    </row>
    <row r="117" spans="1:8" s="4" customFormat="1" x14ac:dyDescent="0.35">
      <c r="A117" s="28"/>
      <c r="B117" s="28"/>
      <c r="C117" s="51" t="s">
        <v>79</v>
      </c>
      <c r="D117" s="50">
        <f>SUM(D109:D116)</f>
        <v>5049037695</v>
      </c>
      <c r="E117" s="50">
        <f>SUM(E109:E116)</f>
        <v>13353400000</v>
      </c>
      <c r="G117" s="22"/>
      <c r="H117" s="15"/>
    </row>
    <row r="118" spans="1:8" s="4" customFormat="1" x14ac:dyDescent="0.35">
      <c r="A118" s="31"/>
      <c r="B118" s="28"/>
      <c r="C118" s="28"/>
      <c r="D118" s="28"/>
      <c r="E118" s="28"/>
      <c r="F118" s="28"/>
      <c r="G118" s="22"/>
      <c r="H118" s="15"/>
    </row>
    <row r="119" spans="1:8" s="4" customFormat="1" x14ac:dyDescent="0.35">
      <c r="A119" s="31"/>
      <c r="B119" s="28"/>
      <c r="C119" s="28"/>
      <c r="D119" s="28"/>
      <c r="E119" s="28"/>
      <c r="F119" s="28"/>
      <c r="G119" s="22"/>
      <c r="H119" s="15"/>
    </row>
    <row r="120" spans="1:8" s="4" customFormat="1" x14ac:dyDescent="0.35">
      <c r="A120" s="30"/>
      <c r="B120" s="28"/>
      <c r="C120" s="28"/>
      <c r="D120" s="28"/>
      <c r="E120" s="28"/>
      <c r="F120" s="29"/>
      <c r="G120" s="22"/>
      <c r="H120" s="15"/>
    </row>
    <row r="121" spans="1:8" s="4" customFormat="1" x14ac:dyDescent="0.35">
      <c r="A121" s="30"/>
      <c r="B121" s="28"/>
      <c r="C121" s="28"/>
      <c r="D121" s="28"/>
      <c r="E121" s="28"/>
      <c r="F121" s="29"/>
      <c r="G121" s="22"/>
      <c r="H121" s="15"/>
    </row>
  </sheetData>
  <mergeCells count="1">
    <mergeCell ref="A2:D2"/>
  </mergeCells>
  <hyperlinks>
    <hyperlink ref="F12" r:id="rId1" xr:uid="{00000000-0004-0000-0300-000000000000}"/>
    <hyperlink ref="F16" r:id="rId2" xr:uid="{00000000-0004-0000-0300-000002000000}"/>
    <hyperlink ref="F51" r:id="rId3" xr:uid="{00000000-0004-0000-0300-000008000000}"/>
    <hyperlink ref="F47" r:id="rId4" xr:uid="{00000000-0004-0000-0300-000009000000}"/>
    <hyperlink ref="F50" r:id="rId5" xr:uid="{00000000-0004-0000-0300-00000A000000}"/>
    <hyperlink ref="F52" r:id="rId6" xr:uid="{00000000-0004-0000-0300-00000D000000}"/>
    <hyperlink ref="F89" r:id="rId7" xr:uid="{00000000-0004-0000-0300-00000E000000}"/>
    <hyperlink ref="F88" r:id="rId8" xr:uid="{00000000-0004-0000-0300-000010000000}"/>
    <hyperlink ref="F49" r:id="rId9" xr:uid="{00000000-0004-0000-0300-000012000000}"/>
    <hyperlink ref="F74" r:id="rId10" xr:uid="{00000000-0004-0000-0300-000013000000}"/>
    <hyperlink ref="F76" r:id="rId11" xr:uid="{00000000-0004-0000-0300-000014000000}"/>
    <hyperlink ref="F75" r:id="rId12" xr:uid="{00000000-0004-0000-0300-000015000000}"/>
    <hyperlink ref="F77" r:id="rId13" xr:uid="{00000000-0004-0000-0300-000016000000}"/>
    <hyperlink ref="F80" r:id="rId14" xr:uid="{00000000-0004-0000-0300-000017000000}"/>
    <hyperlink ref="F68" r:id="rId15" xr:uid="{00000000-0004-0000-0300-000018000000}"/>
    <hyperlink ref="F73" r:id="rId16" xr:uid="{00000000-0004-0000-0300-000019000000}"/>
    <hyperlink ref="F69" r:id="rId17" xr:uid="{00000000-0004-0000-0300-00001A000000}"/>
    <hyperlink ref="F70" r:id="rId18" xr:uid="{00000000-0004-0000-0300-00001B000000}"/>
    <hyperlink ref="F10" r:id="rId19" xr:uid="{00000000-0004-0000-0300-00001C000000}"/>
    <hyperlink ref="F46" r:id="rId20" xr:uid="{00000000-0004-0000-0300-00001F000000}"/>
    <hyperlink ref="F72" r:id="rId21" xr:uid="{00000000-0004-0000-0300-000020000000}"/>
    <hyperlink ref="F11" r:id="rId22" xr:uid="{00000000-0004-0000-0300-000023000000}"/>
    <hyperlink ref="F92" r:id="rId23" xr:uid="{00000000-0004-0000-0300-000024000000}"/>
    <hyperlink ref="F54" r:id="rId24" xr:uid="{00000000-0004-0000-0300-000025000000}"/>
    <hyperlink ref="F102" r:id="rId25" xr:uid="{00000000-0004-0000-0300-000028000000}"/>
    <hyperlink ref="F17" r:id="rId26" xr:uid="{00000000-0004-0000-0300-000029000000}"/>
    <hyperlink ref="F14" r:id="rId27" xr:uid="{00000000-0004-0000-0300-00002C000000}"/>
    <hyperlink ref="F15" r:id="rId28" xr:uid="{00000000-0004-0000-0300-00002D000000}"/>
    <hyperlink ref="F29" r:id="rId29" xr:uid="{00000000-0004-0000-0300-00002F000000}"/>
    <hyperlink ref="F48" r:id="rId30" xr:uid="{00000000-0004-0000-0300-000032000000}"/>
    <hyperlink ref="F53" r:id="rId31" xr:uid="{00000000-0004-0000-0300-000033000000}"/>
    <hyperlink ref="F67" r:id="rId32" xr:uid="{00000000-0004-0000-0300-000038000000}"/>
    <hyperlink ref="F79" r:id="rId33" xr:uid="{00000000-0004-0000-0300-000039000000}"/>
    <hyperlink ref="F78" r:id="rId34" xr:uid="{00000000-0004-0000-0300-00003A000000}"/>
    <hyperlink ref="F101" r:id="rId35" xr:uid="{00000000-0004-0000-0300-00003C000000}"/>
    <hyperlink ref="F86" r:id="rId36" xr:uid="{00000000-0004-0000-0300-00003D000000}"/>
    <hyperlink ref="F94" r:id="rId37" xr:uid="{00000000-0004-0000-0300-00003E000000}"/>
    <hyperlink ref="F98" r:id="rId38" xr:uid="{00000000-0004-0000-0300-00003F000000}"/>
    <hyperlink ref="F97" r:id="rId39" xr:uid="{00000000-0004-0000-0300-000040000000}"/>
    <hyperlink ref="F99" r:id="rId40" xr:uid="{00000000-0004-0000-0300-000041000000}"/>
    <hyperlink ref="F91" r:id="rId41" xr:uid="{00000000-0004-0000-0300-000042000000}"/>
    <hyperlink ref="F87" r:id="rId42" xr:uid="{00000000-0004-0000-0300-000043000000}"/>
    <hyperlink ref="F71" r:id="rId43" xr:uid="{F9DDD2A6-9749-46EB-B404-63509CBFB7D2}"/>
    <hyperlink ref="F84" r:id="rId44" xr:uid="{A6A980F5-0168-4EC3-904B-86FCA77C1F49}"/>
    <hyperlink ref="F19" r:id="rId45" xr:uid="{E47F7129-5F26-42A2-82A1-6A5246FC67F1}"/>
    <hyperlink ref="F58" r:id="rId46" xr:uid="{965A43BC-A8E6-4312-A424-9ABF5E73B515}"/>
    <hyperlink ref="F81" r:id="rId47" xr:uid="{2A1D1EBA-B512-46E8-965C-28FF180BC7A8}"/>
    <hyperlink ref="F103" r:id="rId48" xr:uid="{F161A047-64AB-4447-91A3-4FACE42E9A2E}"/>
    <hyperlink ref="F95" r:id="rId49" display="https://www.investandtrade.wa.gov.au/opportunities/investment-attraction-fund" xr:uid="{7FEFFCB3-C1B9-473D-85CC-70CB33D27CA5}"/>
    <hyperlink ref="F21" r:id="rId50" xr:uid="{C1C3EC0F-BB42-45D3-9074-F97BC56EBB90}"/>
    <hyperlink ref="F23" r:id="rId51" xr:uid="{5B0B5A50-691C-4630-AD6E-A162A79BAFB5}"/>
    <hyperlink ref="F24" r:id="rId52" xr:uid="{00000000-0004-0000-0300-000005000000}"/>
    <hyperlink ref="F22" r:id="rId53" xr:uid="{3AA344A5-331E-41E5-B6BA-422F9601570D}"/>
    <hyperlink ref="F25" r:id="rId54" xr:uid="{20DE0018-1872-483C-A929-687179A8692E}"/>
    <hyperlink ref="F27" r:id="rId55" xr:uid="{EA2EC120-0932-454F-8033-F201AA0342A0}"/>
    <hyperlink ref="F61" r:id="rId56" xr:uid="{00000000-0004-0000-0300-00000B000000}"/>
    <hyperlink ref="F63" r:id="rId57" xr:uid="{00000000-0004-0000-0300-00000C000000}"/>
    <hyperlink ref="F62" r:id="rId58" xr:uid="{00000000-0004-0000-0300-000035000000}"/>
    <hyperlink ref="F60" r:id="rId59" xr:uid="{00000000-0004-0000-0300-000036000000}"/>
    <hyperlink ref="F64" r:id="rId60" xr:uid="{00000000-0004-0000-0300-000037000000}"/>
    <hyperlink ref="F65" r:id="rId61" xr:uid="{88AF1A7A-3F50-45A7-8A9C-029C364F96B7}"/>
    <hyperlink ref="F85" r:id="rId62" xr:uid="{7ED5D549-637C-4F38-BCC9-EBB4374BBB83}"/>
    <hyperlink ref="F90" r:id="rId63" xr:uid="{00000000-0004-0000-0300-00000F000000}"/>
    <hyperlink ref="F82" r:id="rId64" xr:uid="{435434D1-66C1-437E-9AE5-88D3FB326748}"/>
    <hyperlink ref="F42" r:id="rId65" xr:uid="{39F365BA-8FBB-46FD-B3FB-F9AFF8C59FF6}"/>
    <hyperlink ref="F31" r:id="rId66" xr:uid="{3AB142C9-1C2A-4DDB-B503-A26B39A6FB95}"/>
    <hyperlink ref="F33" r:id="rId67" xr:uid="{5F678B6D-4447-4968-9B67-94340252A3B2}"/>
    <hyperlink ref="F37" r:id="rId68" display="https://statements.qld.gov.au/statements/92909" xr:uid="{289B3664-E864-4C01-9DFF-DE4A80E1E51B}"/>
    <hyperlink ref="F43" r:id="rId69" xr:uid="{0B56225E-C30B-499E-8BE0-1350B1DD617B}"/>
    <hyperlink ref="F30" r:id="rId70" xr:uid="{39D99643-E4AB-4244-85D5-DE0CBC2BC8D9}"/>
    <hyperlink ref="F34" r:id="rId71" xr:uid="{F6798F36-A808-4A52-971D-E03556F6CD34}"/>
    <hyperlink ref="F32" r:id="rId72" xr:uid="{F2F1C2E3-045B-4D0F-9E8B-0004828FC795}"/>
    <hyperlink ref="F7" r:id="rId73" xr:uid="{00000000-0004-0000-0300-00002B000000}"/>
    <hyperlink ref="F9" r:id="rId74" xr:uid="{00000000-0004-0000-0300-000011000000}"/>
    <hyperlink ref="F8" r:id="rId75" xr:uid="{00000000-0004-0000-0300-000003000000}"/>
    <hyperlink ref="F4" r:id="rId76" xr:uid="{E70CF076-3A43-45EE-BBAC-36555E361E39}"/>
    <hyperlink ref="F56" r:id="rId77" display="https://www.statebudget.sa.gov.au/__data/assets/pdf_file/0020/1014374/2024-25-Budget-Measurement-Statement.pdf" xr:uid="{14FD9974-E3DE-4251-81BF-BFD2136CFD1C}"/>
    <hyperlink ref="F55" r:id="rId78" display="https://www.statebudget.sa.gov.au/__data/assets/pdf_file/0020/1014374/2024-25-Budget-Measurement-Statement.pdf" xr:uid="{9DDE81A0-9222-4AC1-89E3-D4C35BE62C0B}"/>
    <hyperlink ref="F57" r:id="rId79" xr:uid="{D1328402-E852-4D14-851B-1CA8AC2942CF}"/>
  </hyperlinks>
  <pageMargins left="0.7" right="0.7" top="0.75" bottom="0.75" header="0.3" footer="0.3"/>
  <pageSetup paperSize="9" orientation="portrait" horizontalDpi="300" verticalDpi="300" r:id="rId80"/>
  <headerFooter>
    <oddHeader>&amp;C&amp;"Calibri"&amp;12&amp;KFF0000 OFFICIAL&amp;1#_x000D_</oddHeader>
    <oddFooter>&amp;C_x000D_&amp;1#&amp;"Calibri"&amp;12&amp;KFF0000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1B2BE74D025469E1D0E28F10DD2C8" ma:contentTypeVersion="6" ma:contentTypeDescription="Create a new document." ma:contentTypeScope="" ma:versionID="3770f9aa7b78ba43944b22ba44182462">
  <xsd:schema xmlns:xsd="http://www.w3.org/2001/XMLSchema" xmlns:xs="http://www.w3.org/2001/XMLSchema" xmlns:p="http://schemas.microsoft.com/office/2006/metadata/properties" xmlns:ns1="http://schemas.microsoft.com/sharepoint/v3" xmlns:ns2="a6e86820-684a-4c77-a2e2-d773523b5b34" xmlns:ns3="263e80a3-83eb-403e-a237-b3125a65bc88" xmlns:ns4="d81c2681-db7b-4a56-9abd-a3238a78f6b2" xmlns:ns5="a95247a4-6a6b-40fb-87b6-0fb2f012c536" targetNamespace="http://schemas.microsoft.com/office/2006/metadata/properties" ma:root="true" ma:fieldsID="e8b6b2ff0b3e31f18ddd644eca7e16ef" ns1:_="" ns2:_="" ns3:_="" ns4:_="" ns5:_="">
    <xsd:import namespace="http://schemas.microsoft.com/sharepoint/v3"/>
    <xsd:import namespace="a6e86820-684a-4c77-a2e2-d773523b5b34"/>
    <xsd:import namespace="263e80a3-83eb-403e-a237-b3125a65bc88"/>
    <xsd:import namespace="d81c2681-db7b-4a56-9abd-a3238a78f6b2"/>
    <xsd:import namespace="a95247a4-6a6b-40fb-87b6-0fb2f012c5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Authorship" minOccurs="0"/>
                <xsd:element ref="ns3:MediaServiceObjectDetectorVersions" minOccurs="0"/>
                <xsd:element ref="ns3:MediaLengthInSeconds" minOccurs="0"/>
                <xsd:element ref="ns3:MediaServiceSearchProperties" minOccurs="0"/>
                <xsd:element ref="ns1:_ip_UnifiedCompliancePolicyProperties" minOccurs="0"/>
                <xsd:element ref="ns1:_ip_UnifiedCompliancePolicyUIAction"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e86820-684a-4c77-a2e2-d773523b5b3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e80a3-83eb-403e-a237-b3125a65bc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Authorship" ma:index="17" nillable="true" ma:displayName="Authorship" ma:format="Dropdown" ma:internalName="Authorship">
      <xsd:simpleType>
        <xsd:restriction base="dms:Choice">
          <xsd:enumeration value="Government"/>
          <xsd:enumeration value="Industry"/>
          <xsd:enumeration value="Academic"/>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1c2681-db7b-4a56-9abd-a3238a78f6b2" elementFormDefault="qualified">
    <xsd:import namespace="http://schemas.microsoft.com/office/2006/documentManagement/types"/>
    <xsd:import namespace="http://schemas.microsoft.com/office/infopath/2007/PartnerControls"/>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5247a4-6a6b-40fb-87b6-0fb2f012c536"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d377e666-b4a3-4192-96f6-33d15ca309d3}" ma:internalName="TaxCatchAll" ma:showField="CatchAllData" ma:web="a95247a4-6a6b-40fb-87b6-0fb2f012c5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uthorship xmlns="263e80a3-83eb-403e-a237-b3125a65bc88" xsi:nil="true"/>
    <TaxCatchAll xmlns="a95247a4-6a6b-40fb-87b6-0fb2f012c536" xsi:nil="true"/>
    <lcf76f155ced4ddcb4097134ff3c332f xmlns="d81c2681-db7b-4a56-9abd-a3238a78f6b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7B76E0D-5879-49ED-88DC-6F1C60723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e86820-684a-4c77-a2e2-d773523b5b34"/>
    <ds:schemaRef ds:uri="263e80a3-83eb-403e-a237-b3125a65bc88"/>
    <ds:schemaRef ds:uri="d81c2681-db7b-4a56-9abd-a3238a78f6b2"/>
    <ds:schemaRef ds:uri="a95247a4-6a6b-40fb-87b6-0fb2f012c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D6AC55-43AC-4B9E-840B-CAD0B19D04D9}">
  <ds:schemaRefs>
    <ds:schemaRef ds:uri="http://schemas.microsoft.com/sharepoint/v3/contenttype/forms"/>
  </ds:schemaRefs>
</ds:datastoreItem>
</file>

<file path=customXml/itemProps3.xml><?xml version="1.0" encoding="utf-8"?>
<ds:datastoreItem xmlns:ds="http://schemas.openxmlformats.org/officeDocument/2006/customXml" ds:itemID="{99EF6CB3-F124-4F57-A1AF-D6C5D4555359}">
  <ds:schemaRefs>
    <ds:schemaRef ds:uri="http://purl.org/dc/dcmitype/"/>
    <ds:schemaRef ds:uri="http://schemas.microsoft.com/office/2006/documentManagement/types"/>
    <ds:schemaRef ds:uri="http://schemas.microsoft.com/office/2006/metadata/properties"/>
    <ds:schemaRef ds:uri="http://schemas.microsoft.com/sharepoint/v3"/>
    <ds:schemaRef ds:uri="http://www.w3.org/XML/1998/namespace"/>
    <ds:schemaRef ds:uri="d81c2681-db7b-4a56-9abd-a3238a78f6b2"/>
    <ds:schemaRef ds:uri="http://schemas.microsoft.com/office/infopath/2007/PartnerControls"/>
    <ds:schemaRef ds:uri="http://schemas.openxmlformats.org/package/2006/metadata/core-properties"/>
    <ds:schemaRef ds:uri="a95247a4-6a6b-40fb-87b6-0fb2f012c536"/>
    <ds:schemaRef ds:uri="263e80a3-83eb-403e-a237-b3125a65bc88"/>
    <ds:schemaRef ds:uri="a6e86820-684a-4c77-a2e2-d773523b5b34"/>
    <ds:schemaRef ds:uri="http://purl.org/dc/terms/"/>
    <ds:schemaRef ds:uri="http://purl.org/dc/elements/1.1/"/>
  </ds:schemaRefs>
</ds:datastoreItem>
</file>

<file path=docMetadata/LabelInfo.xml><?xml version="1.0" encoding="utf-8"?>
<clbl:labelList xmlns:clbl="http://schemas.microsoft.com/office/2020/mipLabelMetadata">
  <clbl:label id="{06a1c6b2-52d5-49b7-9598-2998b6301fb2}"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About, Definitions &amp; Caveats</vt:lpstr>
      <vt:lpstr>Funding Totals</vt:lpstr>
      <vt:lpstr>Commonwealth Funding</vt:lpstr>
      <vt:lpstr>State &amp; Territory Funding</vt:lpstr>
      <vt:lpstr>'Commonwealth Funding'!Print_Area</vt:lpstr>
    </vt:vector>
  </TitlesOfParts>
  <Company>Department of Industry, Innovation and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Easton, Laura</dc:creator>
  <cp:lastModifiedBy>Grubnic, Peter (Energy, Clayton)</cp:lastModifiedBy>
  <dcterms:created xsi:type="dcterms:W3CDTF">2022-12-01T05:26:43Z</dcterms:created>
  <dcterms:modified xsi:type="dcterms:W3CDTF">2024-08-27T03:18:15Z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0x010100D001B2BE74D025469E1D0E28F10DD2C8</vt:lpwstr>
  </property>
  <property fmtid="{D5CDD505-2E9C-101B-9397-08002B2CF9AE}" pid="3" name="DocHub_Year">
    <vt:lpwstr/>
  </property>
  <property fmtid="{D5CDD505-2E9C-101B-9397-08002B2CF9AE}" pid="4" name="DocHub_HydrogenStrategyTeams">
    <vt:lpwstr/>
  </property>
  <property fmtid="{D5CDD505-2E9C-101B-9397-08002B2CF9AE}" pid="5" name="DocHub_DocumentType">
    <vt:lpwstr>167;#Spreadsheet|3f287b2a-508e-48f9-bb3e-b5946314d347</vt:lpwstr>
  </property>
  <property fmtid="{D5CDD505-2E9C-101B-9397-08002B2CF9AE}" pid="6" name="DocHub_SecurityClassification">
    <vt:lpwstr>1;#OFFICIAL|6106d03b-a1a0-4e30-9d91-d5e9fb4314f9</vt:lpwstr>
  </property>
  <property fmtid="{D5CDD505-2E9C-101B-9397-08002B2CF9AE}" pid="7" name="DocHub_Keywords">
    <vt:lpwstr/>
  </property>
  <property fmtid="{D5CDD505-2E9C-101B-9397-08002B2CF9AE}" pid="8" name="DocHub_WorkActivity">
    <vt:lpwstr/>
  </property>
  <property fmtid="{D5CDD505-2E9C-101B-9397-08002B2CF9AE}" pid="9" name="DocHub_HydrogenStrategyWorkStream">
    <vt:lpwstr/>
  </property>
  <property fmtid="{D5CDD505-2E9C-101B-9397-08002B2CF9AE}" pid="10" name="MediaServiceImageTags">
    <vt:lpwstr/>
  </property>
</Properties>
</file>